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1"/>
  <workbookPr date1904="1"/>
  <mc:AlternateContent xmlns:mc="http://schemas.openxmlformats.org/markup-compatibility/2006">
    <mc:Choice Requires="x15">
      <x15ac:absPath xmlns:x15ac="http://schemas.microsoft.com/office/spreadsheetml/2010/11/ac" url="/Volumes/Panache2022/BLW/Agrarbericht 2022/Reinzeichnung Panache/Politik/Einleitung/Einleitung_DE/"/>
    </mc:Choice>
  </mc:AlternateContent>
  <xr:revisionPtr revIDLastSave="0" documentId="8_{BA0568E6-41EB-5847-9D64-96E9AAB880ED}" xr6:coauthVersionLast="47" xr6:coauthVersionMax="47" xr10:uidLastSave="{00000000-0000-0000-0000-000000000000}"/>
  <bookViews>
    <workbookView xWindow="0" yWindow="500" windowWidth="28740" windowHeight="26960" tabRatio="500" xr2:uid="{00000000-000D-0000-FFFF-FFFF00000000}"/>
  </bookViews>
  <sheets>
    <sheet name="Tab52" sheetId="1" r:id="rId1"/>
    <sheet name="nach Ag min R21" sheetId="6" r:id="rId2"/>
  </sheets>
  <externalReferences>
    <externalReference r:id="rId3"/>
    <externalReference r:id="rId4"/>
  </externalReferences>
  <definedNames>
    <definedName name="_xlnm.Print_Titles" localSheetId="1">'nach Ag min R21'!$8:$9</definedName>
    <definedName name="SAPCrosstab2" localSheetId="1">'nach Ag min R21'!$A$8:$P$299</definedName>
    <definedName name="SAPCrosstab2">#REF!</definedName>
    <definedName name="SAPSprache" localSheetId="1">[1]Hilfstabelle!$H$2</definedName>
    <definedName name="SAPSprache">[2]Hilfstabelle!$H$2</definedName>
    <definedName name="Sprachtexte" localSheetId="1">[1]Hilfstabelle!$D$3:$G$103</definedName>
    <definedName name="Sprachtexte">[2]Hilfstabelle!$D$3:$G$103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31" i="6" l="1"/>
  <c r="J25" i="1" s="1"/>
  <c r="C255" i="6"/>
  <c r="J28" i="1"/>
  <c r="C244" i="6"/>
  <c r="J24" i="1" l="1"/>
  <c r="C204" i="6" l="1"/>
  <c r="J23" i="1"/>
  <c r="J7" i="1"/>
  <c r="C145" i="6"/>
  <c r="J31" i="1" s="1"/>
  <c r="C106" i="6"/>
  <c r="J30" i="1" s="1"/>
  <c r="J22" i="1"/>
  <c r="J18" i="1"/>
  <c r="J16" i="1"/>
  <c r="J15" i="1"/>
  <c r="J14" i="1"/>
  <c r="J13" i="1"/>
  <c r="J10" i="1"/>
  <c r="J11" i="1"/>
  <c r="J27" i="1"/>
  <c r="J17" i="1"/>
  <c r="A6" i="6"/>
  <c r="A5" i="6"/>
  <c r="A4" i="6"/>
  <c r="A3" i="6"/>
  <c r="A2" i="6"/>
  <c r="A1" i="6"/>
  <c r="J21" i="1" l="1"/>
  <c r="J29" i="1"/>
  <c r="J12" i="1"/>
  <c r="J6" i="1"/>
  <c r="J5" i="1" l="1"/>
  <c r="J4" i="1" s="1"/>
  <c r="D18" i="1" l="1"/>
  <c r="D17" i="1" s="1"/>
  <c r="D21" i="1"/>
  <c r="D6" i="1"/>
  <c r="D12" i="1"/>
  <c r="D29" i="1"/>
  <c r="D5" i="1" l="1"/>
</calcChain>
</file>

<file path=xl/sharedStrings.xml><?xml version="1.0" encoding="utf-8"?>
<sst xmlns="http://schemas.openxmlformats.org/spreadsheetml/2006/main" count="639" uniqueCount="497">
  <si>
    <t>Quellen: Staatsrechnung, BLW</t>
  </si>
  <si>
    <t>Ausgaben des Bundes für Landwirtschaft und Ernährung, in 1 000 Fr.</t>
    <phoneticPr fontId="3" type="noConversion"/>
  </si>
  <si>
    <t>Ausgabenbereich</t>
  </si>
  <si>
    <t>Aufgabengebiet Landwirtschaft und Ernährung</t>
  </si>
  <si>
    <t>Innerhalb Zahlungsrahmen</t>
  </si>
  <si>
    <t>Strukturverbesserungen</t>
  </si>
  <si>
    <t>Investitionskredite</t>
  </si>
  <si>
    <t>Betriebshilfe</t>
  </si>
  <si>
    <t>Tierzucht und genetische Ressourcen</t>
  </si>
  <si>
    <t>Qualtitäts- und Absatzförderung</t>
  </si>
  <si>
    <t>Pflanzenbau</t>
  </si>
  <si>
    <t>Direktzahlungen</t>
  </si>
  <si>
    <t>Direktzahlungen Landwirtschaft</t>
  </si>
  <si>
    <t>Allgemeine Direktzahlungen</t>
  </si>
  <si>
    <t>Ökologische Direktzahlungen</t>
  </si>
  <si>
    <t>Ausserhalb Zahlungsrahmen</t>
  </si>
  <si>
    <t>Verwaltung</t>
  </si>
  <si>
    <t>Pflanzenschutz</t>
  </si>
  <si>
    <t>Gestüt (Agroscope)</t>
  </si>
  <si>
    <t>Landwirtschaftliche Verarbeitungsprodukte (EZV)</t>
  </si>
  <si>
    <t>Familienzulagen in der Landwirtschaft (BSV)</t>
  </si>
  <si>
    <t>Ausgaben ausserhalb der Landwirtschaft</t>
  </si>
  <si>
    <t>Forschung und Entwicklung Landwirtschaft</t>
  </si>
  <si>
    <t>Tiergesundheit</t>
  </si>
  <si>
    <t>FAO</t>
  </si>
  <si>
    <r>
      <t>Milchwirtschaft</t>
    </r>
    <r>
      <rPr>
        <vertAlign val="superscript"/>
        <sz val="8"/>
        <rFont val="Calibri"/>
        <family val="2"/>
      </rPr>
      <t>1)</t>
    </r>
  </si>
  <si>
    <r>
      <t>Viehwirtschaft</t>
    </r>
    <r>
      <rPr>
        <vertAlign val="superscript"/>
        <sz val="8"/>
        <rFont val="Calibri"/>
        <family val="2"/>
      </rPr>
      <t>1)</t>
    </r>
  </si>
  <si>
    <t>Rückerstattungen von Subventionen</t>
  </si>
  <si>
    <t>Landwirtschaftliches Beratungswesen</t>
  </si>
  <si>
    <t/>
  </si>
  <si>
    <t>FP 2023 alt</t>
  </si>
  <si>
    <t>FP 2024</t>
  </si>
  <si>
    <t>Detailaufgabengebiet</t>
  </si>
  <si>
    <t>CHF</t>
  </si>
  <si>
    <t>0</t>
  </si>
  <si>
    <t>Aufgabenportfolio</t>
  </si>
  <si>
    <t>1</t>
  </si>
  <si>
    <t>Institutionelle und finanzielle Voraussetzungen</t>
  </si>
  <si>
    <t>1.1</t>
  </si>
  <si>
    <t>Unterstützung Legislative und Exekutive</t>
  </si>
  <si>
    <t>1000000</t>
  </si>
  <si>
    <t>Legislative</t>
  </si>
  <si>
    <t>1000100</t>
  </si>
  <si>
    <t>Exekutive</t>
  </si>
  <si>
    <t>1000200</t>
  </si>
  <si>
    <t>Stab Bundesrat</t>
  </si>
  <si>
    <t>1000300</t>
  </si>
  <si>
    <t>Departementsführung</t>
  </si>
  <si>
    <t>1.2</t>
  </si>
  <si>
    <t>Steuerpolitik</t>
  </si>
  <si>
    <t>1010000</t>
  </si>
  <si>
    <t>Steuern und Abgaben</t>
  </si>
  <si>
    <t>1.3</t>
  </si>
  <si>
    <t>Ressourcen- und Verwaltungssteuerung</t>
  </si>
  <si>
    <t>1010100</t>
  </si>
  <si>
    <t>Finanzen</t>
  </si>
  <si>
    <t>1020000</t>
  </si>
  <si>
    <t>Personalpolitik</t>
  </si>
  <si>
    <t>1020400</t>
  </si>
  <si>
    <t>Informatiksteuerung</t>
  </si>
  <si>
    <t>1.4</t>
  </si>
  <si>
    <t>Interne Dienstleistungen</t>
  </si>
  <si>
    <t>1020100</t>
  </si>
  <si>
    <t>Archivierung</t>
  </si>
  <si>
    <t>1020200</t>
  </si>
  <si>
    <t>Informatikdienstleistungen</t>
  </si>
  <si>
    <t>1020300</t>
  </si>
  <si>
    <t>Bauten und Logistik</t>
  </si>
  <si>
    <t>1020500</t>
  </si>
  <si>
    <t>Personaldienstleistungen</t>
  </si>
  <si>
    <t>1.5</t>
  </si>
  <si>
    <t>Auswertung und Erhebung von Daten</t>
  </si>
  <si>
    <t>1030000</t>
  </si>
  <si>
    <t>Statistik</t>
  </si>
  <si>
    <t>1030100</t>
  </si>
  <si>
    <t>Meteorologie</t>
  </si>
  <si>
    <t>1030200</t>
  </si>
  <si>
    <t>Landestopographie</t>
  </si>
  <si>
    <t>1.6</t>
  </si>
  <si>
    <t>Allgemeines Rechtswesen</t>
  </si>
  <si>
    <t>1130000</t>
  </si>
  <si>
    <t>1.7</t>
  </si>
  <si>
    <t>Gerichte und Strafverfolgung</t>
  </si>
  <si>
    <t>1110000</t>
  </si>
  <si>
    <t>Bundesgerichte</t>
  </si>
  <si>
    <t>1110200</t>
  </si>
  <si>
    <t>Übrige Gerichte (Rechtsprechung)</t>
  </si>
  <si>
    <t>1110300</t>
  </si>
  <si>
    <t>Strafverfolgung</t>
  </si>
  <si>
    <t>3</t>
  </si>
  <si>
    <t>Beziehungen zum Ausland - Internationale Zusammenarbeit</t>
  </si>
  <si>
    <t>3.1</t>
  </si>
  <si>
    <t>Politische Beziehungen</t>
  </si>
  <si>
    <t>1200000</t>
  </si>
  <si>
    <t>Beiträge an internationale Organisationen</t>
  </si>
  <si>
    <t>1200100</t>
  </si>
  <si>
    <t>Übrige politische Beziehungen</t>
  </si>
  <si>
    <t>3.2</t>
  </si>
  <si>
    <t>Entwicklungshilfe (Süd- und Ostländer)</t>
  </si>
  <si>
    <t>1210000</t>
  </si>
  <si>
    <t>Friedens- und Sicherheitsförderung</t>
  </si>
  <si>
    <t>1230000</t>
  </si>
  <si>
    <t>Technische Zusammenarbeit und Finanzhilfe</t>
  </si>
  <si>
    <t>1230100</t>
  </si>
  <si>
    <t>Humanitäre und Nahrungsmittelhilfe</t>
  </si>
  <si>
    <t>1230200</t>
  </si>
  <si>
    <t>Wirtschaftliche Entwicklungszusammenarbeit</t>
  </si>
  <si>
    <t>1230300</t>
  </si>
  <si>
    <t>Kapitalbeteiligungen an regionalen Entwicklungsbanken</t>
  </si>
  <si>
    <t>1230400</t>
  </si>
  <si>
    <t>Übrige Beiträge an multilaterale Organisationen</t>
  </si>
  <si>
    <t>3.3</t>
  </si>
  <si>
    <t>Wirtschaftliche Beziehungen</t>
  </si>
  <si>
    <t>1220000</t>
  </si>
  <si>
    <t>1220100</t>
  </si>
  <si>
    <t>Übrige wirtschaftliche Beziehungen</t>
  </si>
  <si>
    <t>4</t>
  </si>
  <si>
    <t>Sicherheit</t>
  </si>
  <si>
    <t>4.1</t>
  </si>
  <si>
    <t>Militärische Landesverteidigung</t>
  </si>
  <si>
    <t>1500000</t>
  </si>
  <si>
    <t>Führung</t>
  </si>
  <si>
    <t>1500100</t>
  </si>
  <si>
    <t>Ausbildung</t>
  </si>
  <si>
    <t>1500200</t>
  </si>
  <si>
    <t>Einsatz</t>
  </si>
  <si>
    <t>1500300</t>
  </si>
  <si>
    <t>Logistik</t>
  </si>
  <si>
    <t>1500400</t>
  </si>
  <si>
    <t>Materialbeschaffung</t>
  </si>
  <si>
    <t>1520000</t>
  </si>
  <si>
    <t>Internationale militärische Kooperation, Friedenserhaltung</t>
  </si>
  <si>
    <t>4.2</t>
  </si>
  <si>
    <t>Bevölkerungsschutz und Zivildienst</t>
  </si>
  <si>
    <t>1040000</t>
  </si>
  <si>
    <t>Zivildienst</t>
  </si>
  <si>
    <t>1510000</t>
  </si>
  <si>
    <t>Bevölkerungsschutz</t>
  </si>
  <si>
    <t>4.3</t>
  </si>
  <si>
    <t>Polizei, Strafvollzug, Nachrichtendienst</t>
  </si>
  <si>
    <t>1100000</t>
  </si>
  <si>
    <t>Polizeidienste und Nachrichtendienst</t>
  </si>
  <si>
    <t>1120000</t>
  </si>
  <si>
    <t>Straf- und Massnahmenvollzug</t>
  </si>
  <si>
    <t>1120100</t>
  </si>
  <si>
    <t>Übriger Strafvollzug</t>
  </si>
  <si>
    <t>4.4</t>
  </si>
  <si>
    <t>Grenzkontrollen</t>
  </si>
  <si>
    <t>1100100</t>
  </si>
  <si>
    <t>5</t>
  </si>
  <si>
    <t>Bildung und Forschung</t>
  </si>
  <si>
    <t>5.1</t>
  </si>
  <si>
    <t>Berufsbildung</t>
  </si>
  <si>
    <t>2000000</t>
  </si>
  <si>
    <t>Berufliche Grundbildung</t>
  </si>
  <si>
    <t>2000100</t>
  </si>
  <si>
    <t>Höhere Berufsbildung</t>
  </si>
  <si>
    <t>5.2</t>
  </si>
  <si>
    <t>Hochschulen</t>
  </si>
  <si>
    <t>2010000</t>
  </si>
  <si>
    <t>Bundeshochschulen</t>
  </si>
  <si>
    <t>2010100</t>
  </si>
  <si>
    <t>Kantonale Hochschulen</t>
  </si>
  <si>
    <t>2010200</t>
  </si>
  <si>
    <t>Fachhochschulen</t>
  </si>
  <si>
    <t>5.3</t>
  </si>
  <si>
    <t>Grundlagenforschung</t>
  </si>
  <si>
    <t>2060000</t>
  </si>
  <si>
    <t>5.4</t>
  </si>
  <si>
    <t>Angewandte Forschung</t>
  </si>
  <si>
    <t>2050000</t>
  </si>
  <si>
    <t>F&amp;E Institutionelle und finanzielle Voraussetzungen</t>
  </si>
  <si>
    <t>2050050</t>
  </si>
  <si>
    <t>F&amp;E Beziehungen zum Ausland</t>
  </si>
  <si>
    <t>2050150</t>
  </si>
  <si>
    <t>F&amp;E Sicherheit</t>
  </si>
  <si>
    <t>2050200</t>
  </si>
  <si>
    <t>F&amp;E Bildung und Forschung</t>
  </si>
  <si>
    <t>2050250</t>
  </si>
  <si>
    <t>F&amp;E Kultur und Freizeit</t>
  </si>
  <si>
    <t>2050300</t>
  </si>
  <si>
    <t>F&amp;E Gesundheit</t>
  </si>
  <si>
    <t>2050350</t>
  </si>
  <si>
    <t>F&amp;E Soziale Wohlfahrt</t>
  </si>
  <si>
    <t>2050400</t>
  </si>
  <si>
    <t>F&amp;E Verkehr</t>
  </si>
  <si>
    <t>2050450</t>
  </si>
  <si>
    <t>F&amp;E Umweltschutz und Raumordnung</t>
  </si>
  <si>
    <t>2050500</t>
  </si>
  <si>
    <t>F&amp;E Landwirtschaft</t>
  </si>
  <si>
    <t>1057/A202.0129</t>
  </si>
  <si>
    <t>Lehrstellen, Hochschulpraktika, Integration</t>
  </si>
  <si>
    <t>1057/A202.0130</t>
  </si>
  <si>
    <t>Lohnmassnahmen</t>
  </si>
  <si>
    <t>1057/A202.0131</t>
  </si>
  <si>
    <t>Ausgleich Arbeitgeberbeiträge</t>
  </si>
  <si>
    <t>1057/A202.0132</t>
  </si>
  <si>
    <t>Arbeitgeberleistungen und vorzeitige Pensionierungen</t>
  </si>
  <si>
    <t>1057/A202.0133</t>
  </si>
  <si>
    <t>Übriger Personalaufwand zentral</t>
  </si>
  <si>
    <t>1059/A231.0181</t>
  </si>
  <si>
    <t>Finanzierungsbeitrag an ETH-Bereich</t>
  </si>
  <si>
    <t>1059/A231.0182</t>
  </si>
  <si>
    <t>Beitrag an Unterbringung ETH-Bereich</t>
  </si>
  <si>
    <t>1062/A231.0225</t>
  </si>
  <si>
    <t>Forschungsbeiträge</t>
  </si>
  <si>
    <t>1065/A200.0001</t>
  </si>
  <si>
    <t>Funktionsaufwand (Globalbudget)</t>
  </si>
  <si>
    <t>1071/A231.0252</t>
  </si>
  <si>
    <t>1086/A202.0134</t>
  </si>
  <si>
    <t>Investitionen ETH-Bauten</t>
  </si>
  <si>
    <t>1131/A231.0276</t>
  </si>
  <si>
    <t>EU-Forschungsprogramme</t>
  </si>
  <si>
    <t>1131/A231.0288</t>
  </si>
  <si>
    <t>Provisorische Zuteilung Wachstum BFI</t>
  </si>
  <si>
    <t>2050550</t>
  </si>
  <si>
    <t>F&amp;E Wirtschaft</t>
  </si>
  <si>
    <t>5.5</t>
  </si>
  <si>
    <t>Übriges Bildungswesen</t>
  </si>
  <si>
    <t>2020000</t>
  </si>
  <si>
    <t>Volksschulen</t>
  </si>
  <si>
    <t>2020100</t>
  </si>
  <si>
    <t>Maturitätsschulen</t>
  </si>
  <si>
    <t>2020300</t>
  </si>
  <si>
    <t>6</t>
  </si>
  <si>
    <t>Kultur und Freizeit</t>
  </si>
  <si>
    <t>6.1</t>
  </si>
  <si>
    <t>Kulturerhaltung</t>
  </si>
  <si>
    <t>3000100</t>
  </si>
  <si>
    <t>Museen</t>
  </si>
  <si>
    <t>3000200</t>
  </si>
  <si>
    <t>Denkmal- und Heimatschutz</t>
  </si>
  <si>
    <t>6.2</t>
  </si>
  <si>
    <t>Kulturförderung</t>
  </si>
  <si>
    <t>3010000</t>
  </si>
  <si>
    <t>Kulturförderung allgemein</t>
  </si>
  <si>
    <t>3010100</t>
  </si>
  <si>
    <t>Kulturförderung Film und Kino</t>
  </si>
  <si>
    <t>6.3</t>
  </si>
  <si>
    <t>Sport</t>
  </si>
  <si>
    <t>3030000</t>
  </si>
  <si>
    <t>6.4</t>
  </si>
  <si>
    <t>Medienpolitik</t>
  </si>
  <si>
    <t>3020000</t>
  </si>
  <si>
    <t>Massenmedien</t>
  </si>
  <si>
    <t>7</t>
  </si>
  <si>
    <t>Gesundheit</t>
  </si>
  <si>
    <t>7.1</t>
  </si>
  <si>
    <t>4010000</t>
  </si>
  <si>
    <t>Krankheitsbekämpfung, Prävention</t>
  </si>
  <si>
    <t>4010100</t>
  </si>
  <si>
    <t>Lebensmittelsicherheit</t>
  </si>
  <si>
    <t>4010200</t>
  </si>
  <si>
    <t>8</t>
  </si>
  <si>
    <t>Soziale Wohlfahrt</t>
  </si>
  <si>
    <t>8.1</t>
  </si>
  <si>
    <t>Altersversicherung</t>
  </si>
  <si>
    <t>5010000</t>
  </si>
  <si>
    <t>8.2</t>
  </si>
  <si>
    <t>Invalidenversicherung</t>
  </si>
  <si>
    <t>5020000</t>
  </si>
  <si>
    <t>8.3</t>
  </si>
  <si>
    <t>Krankenversicherung</t>
  </si>
  <si>
    <t>5000000</t>
  </si>
  <si>
    <t>5000100</t>
  </si>
  <si>
    <t>Unfallversicherung</t>
  </si>
  <si>
    <t>8.4</t>
  </si>
  <si>
    <t>Ergänzungsleistungen</t>
  </si>
  <si>
    <t>5030000</t>
  </si>
  <si>
    <t>Ergänzungsleistungen AHV</t>
  </si>
  <si>
    <t>5030100</t>
  </si>
  <si>
    <t>Ergänzungsleistungen IV</t>
  </si>
  <si>
    <t>8.5</t>
  </si>
  <si>
    <t>Militärversicherung</t>
  </si>
  <si>
    <t>5040000</t>
  </si>
  <si>
    <t>8.6</t>
  </si>
  <si>
    <t>Arbeitslosenversicherung / Arbeitsvermittlung</t>
  </si>
  <si>
    <t>5050000</t>
  </si>
  <si>
    <t>Arbeitslosenversicherung</t>
  </si>
  <si>
    <t>5050100</t>
  </si>
  <si>
    <t>Arbeitsvermittlung</t>
  </si>
  <si>
    <t>8.7</t>
  </si>
  <si>
    <t>Sozialer Wohnungsbau / Wohnbauförderung</t>
  </si>
  <si>
    <t>5070000</t>
  </si>
  <si>
    <t>Sozialer Wohnungsbau</t>
  </si>
  <si>
    <t>5070100</t>
  </si>
  <si>
    <t>Allgemeiner Wohnungsbau</t>
  </si>
  <si>
    <t>8.8</t>
  </si>
  <si>
    <t>Migration</t>
  </si>
  <si>
    <t>5060000</t>
  </si>
  <si>
    <t>Asyl- und Flüchtlingspolitik</t>
  </si>
  <si>
    <t>5060100</t>
  </si>
  <si>
    <t>Ausländerpolitik, Integrationsmassnahmen</t>
  </si>
  <si>
    <t>8.9</t>
  </si>
  <si>
    <t>Familienpolitik, Gleichstellung</t>
  </si>
  <si>
    <t>5080000</t>
  </si>
  <si>
    <t>Familien- und Kinder- und Jugendpolitik</t>
  </si>
  <si>
    <t>5080100</t>
  </si>
  <si>
    <t>Auslandschweizerhilfe</t>
  </si>
  <si>
    <t>5080200</t>
  </si>
  <si>
    <t>Übrige Sozialhilfe</t>
  </si>
  <si>
    <t>5080300</t>
  </si>
  <si>
    <t>Gleichstellung</t>
  </si>
  <si>
    <t>9</t>
  </si>
  <si>
    <t>Verkehr</t>
  </si>
  <si>
    <t>9.1</t>
  </si>
  <si>
    <t>Strassenverkehr</t>
  </si>
  <si>
    <t>6000000</t>
  </si>
  <si>
    <t>Nationalstrassen (Bau/Unterhalt/Betrieb)</t>
  </si>
  <si>
    <t>6000100</t>
  </si>
  <si>
    <t>Hauptstrassen</t>
  </si>
  <si>
    <t>6000200</t>
  </si>
  <si>
    <t>Übrige Strassen</t>
  </si>
  <si>
    <t>6000500</t>
  </si>
  <si>
    <t>Nichtwerkgebundene Beiträge</t>
  </si>
  <si>
    <t>9.2</t>
  </si>
  <si>
    <t>Schienenverkehr und öffentlicher Verkehr</t>
  </si>
  <si>
    <t>6010000</t>
  </si>
  <si>
    <t>Bahninfrastruktur (Bau/Unterhalt/Betrieb)</t>
  </si>
  <si>
    <t>6010100</t>
  </si>
  <si>
    <t>Abgeltung regionaler Personenverkehr</t>
  </si>
  <si>
    <t>6010300</t>
  </si>
  <si>
    <t>Güterverkehrsverlagerung</t>
  </si>
  <si>
    <t>6010400</t>
  </si>
  <si>
    <t>Übriger öffentlicher Verkehr</t>
  </si>
  <si>
    <t>6020000</t>
  </si>
  <si>
    <t>Schifffahrt</t>
  </si>
  <si>
    <t>9.3</t>
  </si>
  <si>
    <t>Luftfahrt</t>
  </si>
  <si>
    <t>6030000</t>
  </si>
  <si>
    <t>Luftfahrtentwicklung</t>
  </si>
  <si>
    <t>6030100</t>
  </si>
  <si>
    <t>Luftfahrtsicherheit</t>
  </si>
  <si>
    <t>10</t>
  </si>
  <si>
    <t>Umwelt und Raumordnung</t>
  </si>
  <si>
    <t>10.1</t>
  </si>
  <si>
    <t>Umwelt</t>
  </si>
  <si>
    <t>7010000</t>
  </si>
  <si>
    <t>Abwasserbeseitigung</t>
  </si>
  <si>
    <t>7010100</t>
  </si>
  <si>
    <t>Abfallbeseitigung</t>
  </si>
  <si>
    <t>7010200</t>
  </si>
  <si>
    <t>Luftreinhaltung</t>
  </si>
  <si>
    <t>7010300</t>
  </si>
  <si>
    <t>Lärmbekämpfung</t>
  </si>
  <si>
    <t>7010400</t>
  </si>
  <si>
    <t>Übrige Umwelt</t>
  </si>
  <si>
    <t>10.2</t>
  </si>
  <si>
    <t>Schutz vor Naturgefahren</t>
  </si>
  <si>
    <t>7020000</t>
  </si>
  <si>
    <t>Gewässerverbauungen</t>
  </si>
  <si>
    <t>7030000</t>
  </si>
  <si>
    <t>Schutzwald und Verbauungen</t>
  </si>
  <si>
    <t>8500000</t>
  </si>
  <si>
    <t>Waldwirtschaft</t>
  </si>
  <si>
    <t>10.3</t>
  </si>
  <si>
    <t>Naturschutz</t>
  </si>
  <si>
    <t>7040000</t>
  </si>
  <si>
    <t>7040100</t>
  </si>
  <si>
    <t>Jagd und Fischerei</t>
  </si>
  <si>
    <t>10.4</t>
  </si>
  <si>
    <t>Raumordnung</t>
  </si>
  <si>
    <t>7050000</t>
  </si>
  <si>
    <t>11</t>
  </si>
  <si>
    <t>Landwirtschaft und Ernährung</t>
  </si>
  <si>
    <t>11.1</t>
  </si>
  <si>
    <t>8000000</t>
  </si>
  <si>
    <t>8000100</t>
  </si>
  <si>
    <t>Beratung</t>
  </si>
  <si>
    <t>8000200</t>
  </si>
  <si>
    <t>Vollzug und Kontrolle</t>
  </si>
  <si>
    <t>8010000</t>
  </si>
  <si>
    <t>8010100</t>
  </si>
  <si>
    <t>Zuchtverbesserungen</t>
  </si>
  <si>
    <t>8010200</t>
  </si>
  <si>
    <t>8020100</t>
  </si>
  <si>
    <t>Milchwirtschaft</t>
  </si>
  <si>
    <t>8020200</t>
  </si>
  <si>
    <t>Viehwirtschaftliche Produktion</t>
  </si>
  <si>
    <t>8020300</t>
  </si>
  <si>
    <t>8020500</t>
  </si>
  <si>
    <t>Übrige Marktstützung</t>
  </si>
  <si>
    <t>8030000</t>
  </si>
  <si>
    <t>8030100</t>
  </si>
  <si>
    <t>Soziale Massnahmen</t>
  </si>
  <si>
    <t>12</t>
  </si>
  <si>
    <t>Wirtschaft</t>
  </si>
  <si>
    <t>12.1</t>
  </si>
  <si>
    <t>Wirtschaftsordnung</t>
  </si>
  <si>
    <t>8510000</t>
  </si>
  <si>
    <t>Wettbewerbsordnung</t>
  </si>
  <si>
    <t>8510100</t>
  </si>
  <si>
    <t>Finanzmarktordnung</t>
  </si>
  <si>
    <t>8510200</t>
  </si>
  <si>
    <t>Post- und Fernmeldewesen</t>
  </si>
  <si>
    <t>8510300</t>
  </si>
  <si>
    <t>Strom- und Gasmarktordnung</t>
  </si>
  <si>
    <t>8510400</t>
  </si>
  <si>
    <t>Spielbankenordnung</t>
  </si>
  <si>
    <t>8510500</t>
  </si>
  <si>
    <t>Arbeitsbedingungen und Arbeitnehmerschutz</t>
  </si>
  <si>
    <t>12.2</t>
  </si>
  <si>
    <t>Standortförd., Regionalpolitik, wirtsch. Landesversorgung</t>
  </si>
  <si>
    <t>8520000</t>
  </si>
  <si>
    <t>Regionalpolitik</t>
  </si>
  <si>
    <t>8520100</t>
  </si>
  <si>
    <t>Landeskommunikation</t>
  </si>
  <si>
    <t>8520200</t>
  </si>
  <si>
    <t>Exportförderung</t>
  </si>
  <si>
    <t>8520300</t>
  </si>
  <si>
    <t>Wirtschaftliche Landesversorgung</t>
  </si>
  <si>
    <t>8520400</t>
  </si>
  <si>
    <t>Übrige Standortförderung und Regionalpolitik</t>
  </si>
  <si>
    <t>12.3</t>
  </si>
  <si>
    <t>Energie</t>
  </si>
  <si>
    <t>8530300</t>
  </si>
  <si>
    <t>13</t>
  </si>
  <si>
    <t>Finanzen und Steuern</t>
  </si>
  <si>
    <t>13.1</t>
  </si>
  <si>
    <t>Anteile an Bundeseinnahmen</t>
  </si>
  <si>
    <t>9000000</t>
  </si>
  <si>
    <t>13.2</t>
  </si>
  <si>
    <t>Geldbeschaffung, Vermögens- und Schuldenverwaltung</t>
  </si>
  <si>
    <t>9010000</t>
  </si>
  <si>
    <t>Zinsen</t>
  </si>
  <si>
    <t>9010100</t>
  </si>
  <si>
    <t>Emissionskosten</t>
  </si>
  <si>
    <t>13.3</t>
  </si>
  <si>
    <t>Finanzausgleich</t>
  </si>
  <si>
    <t>9000500</t>
  </si>
  <si>
    <t>1062/A200.0001</t>
  </si>
  <si>
    <t>1062/A231.0224</t>
  </si>
  <si>
    <t>1062/A236.0105</t>
  </si>
  <si>
    <t>Landwirtschaftliche Strukturverbesserungen</t>
  </si>
  <si>
    <t>1062/E130.0104</t>
  </si>
  <si>
    <t>Rückerstattung von Subventionen</t>
  </si>
  <si>
    <t>1062/A231.0228</t>
  </si>
  <si>
    <t>Pflanzen- und Tierzucht</t>
  </si>
  <si>
    <t>1062/A231.0226</t>
  </si>
  <si>
    <t>Bekämpfungsmassnahmen</t>
  </si>
  <si>
    <t>1062/A231.0230</t>
  </si>
  <si>
    <t>Zulagen Milchwirtschaft</t>
  </si>
  <si>
    <t>1062/A231.0231</t>
  </si>
  <si>
    <t>Beihilfen Viehwirtschaft</t>
  </si>
  <si>
    <t>1062/E100.0001</t>
  </si>
  <si>
    <t>Funktionsertrag (Globalbudget)</t>
  </si>
  <si>
    <t>1062/A231.0232</t>
  </si>
  <si>
    <t>Beihilfen Pflanzenbau</t>
  </si>
  <si>
    <t>1062/A231.0382</t>
  </si>
  <si>
    <t>Getreidezulage</t>
  </si>
  <si>
    <t>1062/A231.0229</t>
  </si>
  <si>
    <t>Qualitäts- und Absatzförderung</t>
  </si>
  <si>
    <t>1062/A231.0234</t>
  </si>
  <si>
    <t>1016/A231.0242</t>
  </si>
  <si>
    <t>Familienzulagen Landwirtschaft</t>
  </si>
  <si>
    <r>
      <t>1)</t>
    </r>
    <r>
      <rPr>
        <sz val="7"/>
        <rFont val="Calibri"/>
      </rPr>
      <t xml:space="preserve"> Ab 2018 werden die Ausgaben für die Administration der Milchpreisstützung und die Entschädigung an private Organisationen Schlachtvieh und Fleisch im Globalbudget des BLW (Vollzug und Kontrolle) aufgeführt, und sie sind nicht mehr im Zahlungsrahmen Produktion und Absatz enthalten. </t>
    </r>
  </si>
  <si>
    <t>1062/A231.0227</t>
  </si>
  <si>
    <t>Entsorgungsbeiträge</t>
  </si>
  <si>
    <t>1071/A200.0001</t>
  </si>
  <si>
    <t>1071/A231.0253</t>
  </si>
  <si>
    <t>Beiträge an internationale Institutionen</t>
  </si>
  <si>
    <t>1071/A231.0254</t>
  </si>
  <si>
    <t>Beiträge an die Tiergesundheitsdienste</t>
  </si>
  <si>
    <t>1071/A231.0256</t>
  </si>
  <si>
    <t>Überwachung Tierseuchen</t>
  </si>
  <si>
    <t>1072/A200.0001</t>
  </si>
  <si>
    <r>
      <t>Produktion und Absatz</t>
    </r>
    <r>
      <rPr>
        <vertAlign val="superscript"/>
        <sz val="8"/>
        <rFont val="Calibri"/>
        <family val="2"/>
      </rPr>
      <t>2)</t>
    </r>
  </si>
  <si>
    <r>
      <t>2)</t>
    </r>
    <r>
      <rPr>
        <sz val="7"/>
        <rFont val="Calibri"/>
      </rPr>
      <t xml:space="preserve"> Mit der Einführung einer allgemeinen Milchzulage und einer Getreidezulage im Umfang von insgesamt 95 Millionen wird der Wegfall der landwirtschaftlichen Ausfuhrbeiträge (ausserhalb Zahlungsrahmen) kompensiert. Zusätzlich hat der Bundesrat beschlossen, die inländische Zuckerproduktion unter anderem mit Hilfe von höheren Einzelkulturbeiträgen für Zuckerrüben bis 2021 befristet zu stützen. </t>
    </r>
  </si>
  <si>
    <t>VA 2022 nach K</t>
  </si>
  <si>
    <t>FP 2024 alt</t>
  </si>
  <si>
    <t>∆ FP 2024
zu FP 2024 alt</t>
  </si>
  <si>
    <t>FP 2025</t>
  </si>
  <si>
    <t>1086/A202.0135</t>
  </si>
  <si>
    <t>Liegenschaftsaufwand ETH</t>
  </si>
  <si>
    <t>3000000</t>
  </si>
  <si>
    <t>Bibliotheken und Literatur</t>
  </si>
  <si>
    <t>R 2021</t>
  </si>
  <si>
    <t>VA 2023 nach K</t>
  </si>
  <si>
    <t>∆ VA 2023 nach K
zu FP 2023 alt</t>
  </si>
  <si>
    <t>FP 2025 alt</t>
  </si>
  <si>
    <t>∆ FP 2025
zu FP 2025 alt</t>
  </si>
  <si>
    <t>Kalkulierter FP 2026</t>
  </si>
  <si>
    <t>FP 2026</t>
  </si>
  <si>
    <t>∆ FP 2026
zu kalk. FP 2026</t>
  </si>
  <si>
    <t>1057/A202.0157</t>
  </si>
  <si>
    <t>Einlage Rückstellungen Vorsorgeaufwand IPSAS 39</t>
  </si>
  <si>
    <t>1065/E100.0001</t>
  </si>
  <si>
    <t>3010200</t>
  </si>
  <si>
    <t>Musik und Theater</t>
  </si>
  <si>
    <t>1071/E100.0001</t>
  </si>
  <si>
    <t>1072/E100.0001</t>
  </si>
  <si>
    <t>Produktionsgrundlagen</t>
  </si>
  <si>
    <t>Forschung und Entwicklung Lw</t>
  </si>
  <si>
    <t>Tiergesundheit BLW</t>
  </si>
  <si>
    <t>Administration Milchzulagen</t>
  </si>
  <si>
    <t>Administration Viehwirtschaft</t>
  </si>
  <si>
    <t>Gestüt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</si>
</sst>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 ###\ ##0"/>
    <numFmt numFmtId="165" formatCode="###,000"/>
    <numFmt numFmtId="166" formatCode="#,##0.00_ ;\-#,##0.00\ "/>
    <numFmt numFmtId="167" formatCode="&quot;[-] &quot;@"/>
    <numFmt numFmtId="168" formatCode="&quot;  [-] &quot;@"/>
    <numFmt numFmtId="169" formatCode="&quot;    [-] &quot;@"/>
    <numFmt numFmtId="170" formatCode="&quot;      [+] &quot;@"/>
    <numFmt numFmtId="171" formatCode="&quot;      [-] &quot;@"/>
    <numFmt numFmtId="172" formatCode="&quot;             &quot;@"/>
  </numFmts>
  <fonts count="33">
    <font>
      <sz val="10"/>
      <name val="Verdana"/>
    </font>
    <font>
      <sz val="11"/>
      <color theme="1"/>
      <name val="Arial"/>
      <family val="2"/>
    </font>
    <font>
      <sz val="11"/>
      <color theme="1"/>
      <name val="Arial"/>
      <family val="2"/>
    </font>
    <font>
      <sz val="8"/>
      <name val="Verdana"/>
    </font>
    <font>
      <sz val="10"/>
      <name val="Calibri"/>
    </font>
    <font>
      <b/>
      <sz val="8"/>
      <name val="Calibri"/>
    </font>
    <font>
      <sz val="8"/>
      <name val="Calibri"/>
    </font>
    <font>
      <b/>
      <sz val="9.5"/>
      <name val="Calibri"/>
    </font>
    <font>
      <sz val="7"/>
      <name val="Calibri"/>
    </font>
    <font>
      <sz val="10"/>
      <name val="Arial"/>
    </font>
    <font>
      <sz val="8"/>
      <name val="Helv"/>
    </font>
    <font>
      <sz val="10"/>
      <name val="Arial"/>
      <family val="2"/>
    </font>
    <font>
      <sz val="19"/>
      <color indexed="48"/>
      <name val="Arial"/>
      <family val="2"/>
    </font>
    <font>
      <b/>
      <sz val="10"/>
      <color indexed="8"/>
      <name val="Arial"/>
      <family val="2"/>
    </font>
    <font>
      <sz val="10"/>
      <color indexed="8"/>
      <name val="Arial"/>
      <family val="2"/>
    </font>
    <font>
      <b/>
      <sz val="10"/>
      <color indexed="39"/>
      <name val="Arial"/>
      <family val="2"/>
    </font>
    <font>
      <b/>
      <sz val="12"/>
      <color indexed="8"/>
      <name val="Arial"/>
      <family val="2"/>
    </font>
    <font>
      <sz val="10"/>
      <color indexed="39"/>
      <name val="Arial"/>
      <family val="2"/>
    </font>
    <font>
      <sz val="10"/>
      <color indexed="10"/>
      <name val="Arial"/>
      <family val="2"/>
    </font>
    <font>
      <sz val="10"/>
      <color indexed="8"/>
      <name val="Arial"/>
    </font>
    <font>
      <sz val="19"/>
      <color indexed="48"/>
      <name val="Arial"/>
    </font>
    <font>
      <sz val="10"/>
      <color theme="1"/>
      <name val="Arial"/>
      <family val="2"/>
    </font>
    <font>
      <b/>
      <sz val="10"/>
      <color rgb="FF000000"/>
      <name val="Arial"/>
      <family val="2"/>
    </font>
    <font>
      <sz val="10"/>
      <color rgb="FF000000"/>
      <name val="Arial"/>
      <family val="2"/>
    </font>
    <font>
      <vertAlign val="superscript"/>
      <sz val="8"/>
      <name val="Calibri"/>
      <family val="2"/>
    </font>
    <font>
      <sz val="8"/>
      <name val="Calibri"/>
      <family val="2"/>
    </font>
    <font>
      <vertAlign val="superscript"/>
      <sz val="7"/>
      <name val="Calibri"/>
      <family val="2"/>
    </font>
    <font>
      <b/>
      <sz val="13"/>
      <color theme="1"/>
      <name val="Arial"/>
      <family val="2"/>
    </font>
    <font>
      <sz val="8"/>
      <color theme="1"/>
      <name val="Arial"/>
      <family val="2"/>
    </font>
    <font>
      <sz val="13"/>
      <color theme="1"/>
      <name val="Arial"/>
      <family val="2"/>
    </font>
    <font>
      <b/>
      <sz val="10"/>
      <color theme="1"/>
      <name val="Arial"/>
      <family val="2"/>
    </font>
    <font>
      <u/>
      <sz val="13"/>
      <color rgb="FF0070C0"/>
      <name val="Arial"/>
      <family val="2"/>
    </font>
    <font>
      <i/>
      <sz val="10"/>
      <color theme="1"/>
      <name val="Arial"/>
      <family val="2"/>
    </font>
  </fonts>
  <fills count="26">
    <fill>
      <patternFill patternType="none"/>
    </fill>
    <fill>
      <patternFill patternType="gray125"/>
    </fill>
    <fill>
      <patternFill patternType="solid">
        <fgColor indexed="8"/>
        <bgColor indexed="64"/>
      </patternFill>
    </fill>
    <fill>
      <patternFill patternType="solid">
        <fgColor indexed="60"/>
        <bgColor indexed="64"/>
      </patternFill>
    </fill>
    <fill>
      <patternFill patternType="solid">
        <fgColor indexed="15"/>
      </patternFill>
    </fill>
    <fill>
      <patternFill patternType="solid">
        <fgColor indexed="40"/>
        <bgColor indexed="64"/>
      </patternFill>
    </fill>
    <fill>
      <patternFill patternType="solid">
        <fgColor indexed="41"/>
      </patternFill>
    </fill>
    <fill>
      <patternFill patternType="lightUp">
        <fgColor indexed="48"/>
        <bgColor indexed="41"/>
      </patternFill>
    </fill>
    <fill>
      <patternFill patternType="solid">
        <fgColor indexed="40"/>
      </patternFill>
    </fill>
    <fill>
      <patternFill patternType="solid">
        <fgColor indexed="54"/>
        <bgColor indexed="64"/>
      </patternFill>
    </fill>
    <fill>
      <patternFill patternType="solid">
        <fgColor indexed="43"/>
      </patternFill>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solid">
        <fgColor indexed="26"/>
        <bgColor indexed="64"/>
      </patternFill>
    </fill>
    <fill>
      <patternFill patternType="solid">
        <fgColor rgb="FFFFFFFF"/>
        <bgColor rgb="FF000000"/>
      </patternFill>
    </fill>
    <fill>
      <patternFill patternType="solid">
        <fgColor rgb="FFFFFF00"/>
        <bgColor indexed="64"/>
      </patternFill>
    </fill>
  </fills>
  <borders count="7">
    <border>
      <left/>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style="thin">
        <color indexed="48"/>
      </top>
      <bottom style="thin">
        <color indexed="48"/>
      </bottom>
      <diagonal/>
    </border>
    <border>
      <left/>
      <right/>
      <top style="thin">
        <color theme="0" tint="-0.14996795556505021"/>
      </top>
      <bottom style="thin">
        <color theme="0" tint="-0.14996795556505021"/>
      </bottom>
      <diagonal/>
    </border>
  </borders>
  <cellStyleXfs count="72">
    <xf numFmtId="0" fontId="0" fillId="0" borderId="0"/>
    <xf numFmtId="0" fontId="9" fillId="0" borderId="0"/>
    <xf numFmtId="0" fontId="10" fillId="0" borderId="0"/>
    <xf numFmtId="0" fontId="11" fillId="0" borderId="0"/>
    <xf numFmtId="4" fontId="12" fillId="4" borderId="0" applyNumberFormat="0" applyProtection="0">
      <alignment horizontal="left" vertical="center" indent="1"/>
    </xf>
    <xf numFmtId="4" fontId="13" fillId="5" borderId="0" applyNumberFormat="0" applyProtection="0">
      <alignment horizontal="left" vertical="center" indent="1"/>
    </xf>
    <xf numFmtId="4" fontId="14" fillId="6" borderId="0" applyNumberFormat="0" applyProtection="0">
      <alignment horizontal="left" vertical="center" indent="1"/>
    </xf>
    <xf numFmtId="4" fontId="13" fillId="7" borderId="4" applyNumberFormat="0" applyProtection="0">
      <alignment horizontal="left" vertical="center" indent="1"/>
    </xf>
    <xf numFmtId="4" fontId="14" fillId="5" borderId="0" applyNumberFormat="0" applyProtection="0">
      <alignment horizontal="left" vertical="center" indent="1"/>
    </xf>
    <xf numFmtId="4" fontId="14" fillId="6" borderId="0" applyNumberFormat="0" applyProtection="0">
      <alignment horizontal="left" vertical="center" indent="1"/>
    </xf>
    <xf numFmtId="0" fontId="14" fillId="5" borderId="5" applyNumberFormat="0" applyProtection="0">
      <alignment horizontal="left" vertical="top" indent="1"/>
    </xf>
    <xf numFmtId="4" fontId="14" fillId="8" borderId="5" applyNumberFormat="0" applyProtection="0">
      <alignment horizontal="right" vertical="center"/>
    </xf>
    <xf numFmtId="0" fontId="11" fillId="9" borderId="5" applyNumberFormat="0" applyProtection="0">
      <alignment horizontal="left" vertical="center" indent="1"/>
    </xf>
    <xf numFmtId="4" fontId="14" fillId="8" borderId="5" applyNumberFormat="0" applyProtection="0">
      <alignment horizontal="left" vertical="center" indent="1"/>
    </xf>
    <xf numFmtId="4" fontId="13" fillId="10" borderId="5" applyNumberFormat="0" applyProtection="0">
      <alignment vertical="center"/>
    </xf>
    <xf numFmtId="0" fontId="11" fillId="5" borderId="5" applyNumberFormat="0" applyProtection="0">
      <alignment horizontal="left" vertical="center" indent="1"/>
    </xf>
    <xf numFmtId="0" fontId="11" fillId="11" borderId="5" applyNumberFormat="0" applyProtection="0">
      <alignment horizontal="left" vertical="center" indent="1"/>
    </xf>
    <xf numFmtId="0" fontId="11" fillId="12" borderId="5" applyNumberFormat="0" applyProtection="0">
      <alignment horizontal="left" vertical="center" indent="1"/>
    </xf>
    <xf numFmtId="4" fontId="14" fillId="6" borderId="5" applyNumberFormat="0" applyProtection="0">
      <alignment horizontal="right" vertical="center"/>
    </xf>
    <xf numFmtId="4" fontId="15" fillId="13" borderId="5" applyNumberFormat="0" applyProtection="0">
      <alignment vertical="center"/>
    </xf>
    <xf numFmtId="4" fontId="13" fillId="13" borderId="5" applyNumberFormat="0" applyProtection="0">
      <alignment horizontal="left" vertical="center" indent="1"/>
    </xf>
    <xf numFmtId="0" fontId="13" fillId="13" borderId="5" applyNumberFormat="0" applyProtection="0">
      <alignment horizontal="left" vertical="top" indent="1"/>
    </xf>
    <xf numFmtId="4" fontId="14" fillId="14" borderId="5" applyNumberFormat="0" applyProtection="0">
      <alignment horizontal="right" vertical="center"/>
    </xf>
    <xf numFmtId="4" fontId="14" fillId="15" borderId="5" applyNumberFormat="0" applyProtection="0">
      <alignment horizontal="right" vertical="center"/>
    </xf>
    <xf numFmtId="4" fontId="14" fillId="16" borderId="5" applyNumberFormat="0" applyProtection="0">
      <alignment horizontal="right" vertical="center"/>
    </xf>
    <xf numFmtId="4" fontId="14" fillId="17" borderId="5" applyNumberFormat="0" applyProtection="0">
      <alignment horizontal="right" vertical="center"/>
    </xf>
    <xf numFmtId="4" fontId="14" fillId="18" borderId="5" applyNumberFormat="0" applyProtection="0">
      <alignment horizontal="right" vertical="center"/>
    </xf>
    <xf numFmtId="4" fontId="14" fillId="19" borderId="5" applyNumberFormat="0" applyProtection="0">
      <alignment horizontal="right" vertical="center"/>
    </xf>
    <xf numFmtId="4" fontId="14" fillId="20" borderId="5" applyNumberFormat="0" applyProtection="0">
      <alignment horizontal="right" vertical="center"/>
    </xf>
    <xf numFmtId="4" fontId="14" fillId="21" borderId="5" applyNumberFormat="0" applyProtection="0">
      <alignment horizontal="right" vertical="center"/>
    </xf>
    <xf numFmtId="4" fontId="14" fillId="22" borderId="5" applyNumberFormat="0" applyProtection="0">
      <alignment horizontal="right" vertical="center"/>
    </xf>
    <xf numFmtId="4" fontId="16" fillId="9" borderId="0" applyNumberFormat="0" applyProtection="0">
      <alignment horizontal="left" vertical="center" indent="1"/>
    </xf>
    <xf numFmtId="0" fontId="11" fillId="9" borderId="5" applyNumberFormat="0" applyProtection="0">
      <alignment horizontal="left" vertical="top" indent="1"/>
    </xf>
    <xf numFmtId="0" fontId="11" fillId="5" borderId="5" applyNumberFormat="0" applyProtection="0">
      <alignment horizontal="left" vertical="top" indent="1"/>
    </xf>
    <xf numFmtId="0" fontId="11" fillId="11" borderId="5" applyNumberFormat="0" applyProtection="0">
      <alignment horizontal="left" vertical="top" indent="1"/>
    </xf>
    <xf numFmtId="0" fontId="11" fillId="12" borderId="5" applyNumberFormat="0" applyProtection="0">
      <alignment horizontal="left" vertical="top" indent="1"/>
    </xf>
    <xf numFmtId="4" fontId="14" fillId="23" borderId="5" applyNumberFormat="0" applyProtection="0">
      <alignment vertical="center"/>
    </xf>
    <xf numFmtId="4" fontId="17" fillId="23" borderId="5" applyNumberFormat="0" applyProtection="0">
      <alignment vertical="center"/>
    </xf>
    <xf numFmtId="4" fontId="14" fillId="23" borderId="5" applyNumberFormat="0" applyProtection="0">
      <alignment horizontal="left" vertical="center" indent="1"/>
    </xf>
    <xf numFmtId="0" fontId="14" fillId="23" borderId="5" applyNumberFormat="0" applyProtection="0">
      <alignment horizontal="left" vertical="top" indent="1"/>
    </xf>
    <xf numFmtId="4" fontId="17" fillId="6" borderId="5" applyNumberFormat="0" applyProtection="0">
      <alignment horizontal="right" vertical="center"/>
    </xf>
    <xf numFmtId="4" fontId="18" fillId="6" borderId="5" applyNumberFormat="0" applyProtection="0">
      <alignment horizontal="right" vertical="center"/>
    </xf>
    <xf numFmtId="4" fontId="12" fillId="4" borderId="0" applyNumberFormat="0" applyProtection="0">
      <alignment horizontal="left" vertical="center" indent="1"/>
    </xf>
    <xf numFmtId="4" fontId="14" fillId="5" borderId="0" applyNumberFormat="0" applyProtection="0">
      <alignment horizontal="left" vertical="center" indent="1"/>
    </xf>
    <xf numFmtId="4" fontId="14" fillId="6" borderId="0" applyNumberFormat="0" applyProtection="0">
      <alignment horizontal="left" vertical="center" indent="1"/>
    </xf>
    <xf numFmtId="0" fontId="11" fillId="9" borderId="5" applyNumberFormat="0" applyProtection="0">
      <alignment horizontal="left" vertical="center" indent="1"/>
    </xf>
    <xf numFmtId="0" fontId="11" fillId="5" borderId="5" applyNumberFormat="0" applyProtection="0">
      <alignment horizontal="left" vertical="center" indent="1"/>
    </xf>
    <xf numFmtId="0" fontId="11" fillId="11" borderId="5" applyNumberFormat="0" applyProtection="0">
      <alignment horizontal="left" vertical="center" indent="1"/>
    </xf>
    <xf numFmtId="0" fontId="11" fillId="12" borderId="5" applyNumberFormat="0" applyProtection="0">
      <alignment horizontal="left" vertical="center" indent="1"/>
    </xf>
    <xf numFmtId="0" fontId="9" fillId="12" borderId="5" applyNumberFormat="0" applyProtection="0">
      <alignment horizontal="left" vertical="center" indent="1"/>
    </xf>
    <xf numFmtId="0" fontId="9" fillId="11" borderId="5" applyNumberFormat="0" applyProtection="0">
      <alignment horizontal="left" vertical="center" indent="1"/>
    </xf>
    <xf numFmtId="0" fontId="9" fillId="5" borderId="5" applyNumberFormat="0" applyProtection="0">
      <alignment horizontal="left" vertical="center" indent="1"/>
    </xf>
    <xf numFmtId="0" fontId="9" fillId="9" borderId="5" applyNumberFormat="0" applyProtection="0">
      <alignment horizontal="left" vertical="center" indent="1"/>
    </xf>
    <xf numFmtId="4" fontId="19" fillId="6" borderId="0" applyNumberFormat="0" applyProtection="0">
      <alignment horizontal="left" vertical="center" indent="1"/>
    </xf>
    <xf numFmtId="4" fontId="19" fillId="5" borderId="0" applyNumberFormat="0" applyProtection="0">
      <alignment horizontal="left" vertical="center" indent="1"/>
    </xf>
    <xf numFmtId="4" fontId="20" fillId="4" borderId="0" applyNumberFormat="0" applyProtection="0">
      <alignment horizontal="left" vertical="center" indent="1"/>
    </xf>
    <xf numFmtId="0" fontId="9" fillId="9" borderId="5" applyNumberFormat="0" applyProtection="0">
      <alignment horizontal="left" vertical="top" indent="1"/>
    </xf>
    <xf numFmtId="0" fontId="9" fillId="5" borderId="5" applyNumberFormat="0" applyProtection="0">
      <alignment horizontal="left" vertical="top" indent="1"/>
    </xf>
    <xf numFmtId="0" fontId="11" fillId="0" borderId="0"/>
    <xf numFmtId="0" fontId="2" fillId="0" borderId="0"/>
    <xf numFmtId="0" fontId="1" fillId="0" borderId="0"/>
    <xf numFmtId="0" fontId="1" fillId="0" borderId="0"/>
    <xf numFmtId="0" fontId="1" fillId="0" borderId="0"/>
    <xf numFmtId="0" fontId="22" fillId="24" borderId="6" applyNumberFormat="0" applyFill="0" applyAlignment="0" applyProtection="0">
      <alignment horizontal="left" vertical="center" indent="1"/>
    </xf>
    <xf numFmtId="165" fontId="22" fillId="0" borderId="6" applyNumberFormat="0" applyProtection="0">
      <alignment horizontal="right" vertical="top" wrapText="1"/>
    </xf>
    <xf numFmtId="0" fontId="23" fillId="0" borderId="6" applyNumberFormat="0" applyAlignment="0" applyProtection="0">
      <alignment horizontal="left" vertical="center" indent="1"/>
    </xf>
    <xf numFmtId="166" fontId="21" fillId="0" borderId="6" applyNumberFormat="0">
      <alignment horizontal="right" vertical="center"/>
    </xf>
    <xf numFmtId="0" fontId="23" fillId="0" borderId="6" applyNumberFormat="0" applyAlignment="0" applyProtection="0">
      <alignment horizontal="left" vertical="center" indent="1"/>
    </xf>
    <xf numFmtId="0" fontId="22" fillId="0" borderId="6" applyNumberFormat="0" applyAlignment="0" applyProtection="0">
      <alignment horizontal="left" vertical="center" indent="1"/>
    </xf>
    <xf numFmtId="0" fontId="22" fillId="0" borderId="6" applyNumberFormat="0" applyAlignment="0" applyProtection="0">
      <alignment horizontal="left" vertical="center" indent="1"/>
    </xf>
    <xf numFmtId="0" fontId="21" fillId="0" borderId="0"/>
    <xf numFmtId="0" fontId="22" fillId="0" borderId="6" applyNumberFormat="0" applyAlignment="0" applyProtection="0">
      <alignment horizontal="left" vertical="center" indent="1"/>
    </xf>
  </cellStyleXfs>
  <cellXfs count="55">
    <xf numFmtId="0" fontId="0" fillId="0" borderId="0" xfId="0"/>
    <xf numFmtId="0" fontId="4" fillId="0" borderId="0" xfId="0" applyFont="1" applyFill="1" applyBorder="1" applyAlignment="1">
      <alignment vertical="center"/>
    </xf>
    <xf numFmtId="0" fontId="6" fillId="0" borderId="0" xfId="0" applyFont="1" applyFill="1" applyBorder="1" applyAlignment="1">
      <alignment vertical="center"/>
    </xf>
    <xf numFmtId="0" fontId="8" fillId="0" borderId="0" xfId="0" applyFont="1" applyFill="1" applyBorder="1" applyAlignment="1">
      <alignment vertical="center"/>
    </xf>
    <xf numFmtId="0" fontId="5" fillId="2" borderId="1" xfId="0" applyFont="1" applyFill="1" applyBorder="1" applyAlignment="1">
      <alignment vertical="center"/>
    </xf>
    <xf numFmtId="0" fontId="5" fillId="2" borderId="1" xfId="0" applyFont="1" applyFill="1" applyBorder="1" applyAlignment="1">
      <alignment horizontal="right" vertical="center"/>
    </xf>
    <xf numFmtId="0" fontId="5" fillId="2" borderId="2" xfId="0" applyFont="1" applyFill="1" applyBorder="1" applyAlignment="1">
      <alignment vertical="center"/>
    </xf>
    <xf numFmtId="0" fontId="5" fillId="2" borderId="2" xfId="0" applyFont="1" applyFill="1" applyBorder="1" applyAlignment="1">
      <alignment horizontal="right" vertical="center"/>
    </xf>
    <xf numFmtId="0" fontId="5" fillId="2" borderId="3" xfId="0" applyFont="1" applyFill="1" applyBorder="1" applyAlignment="1">
      <alignment vertical="center"/>
    </xf>
    <xf numFmtId="164" fontId="6" fillId="0" borderId="0" xfId="0" applyNumberFormat="1" applyFont="1" applyFill="1" applyBorder="1" applyAlignment="1">
      <alignment horizontal="right" vertical="center"/>
    </xf>
    <xf numFmtId="164" fontId="5" fillId="2" borderId="3" xfId="0" applyNumberFormat="1" applyFont="1" applyFill="1" applyBorder="1" applyAlignment="1">
      <alignment horizontal="right" vertical="center"/>
    </xf>
    <xf numFmtId="0" fontId="5" fillId="2" borderId="0" xfId="0" applyFont="1" applyFill="1" applyBorder="1" applyAlignment="1">
      <alignment vertical="center"/>
    </xf>
    <xf numFmtId="164" fontId="5" fillId="2" borderId="0" xfId="0" applyNumberFormat="1" applyFont="1" applyFill="1" applyBorder="1" applyAlignment="1">
      <alignment horizontal="right" vertical="center"/>
    </xf>
    <xf numFmtId="0" fontId="6" fillId="3" borderId="0" xfId="0" applyFont="1" applyFill="1" applyBorder="1" applyAlignment="1">
      <alignment vertical="center"/>
    </xf>
    <xf numFmtId="164" fontId="6" fillId="3" borderId="0" xfId="0" applyNumberFormat="1" applyFont="1" applyFill="1" applyBorder="1" applyAlignment="1">
      <alignment horizontal="right" vertical="center"/>
    </xf>
    <xf numFmtId="0" fontId="6" fillId="0" borderId="2" xfId="0" applyFont="1" applyFill="1" applyBorder="1" applyAlignment="1">
      <alignment vertical="center"/>
    </xf>
    <xf numFmtId="164" fontId="6" fillId="0" borderId="2" xfId="0" applyNumberFormat="1" applyFont="1" applyFill="1" applyBorder="1" applyAlignment="1">
      <alignment horizontal="right" vertical="center"/>
    </xf>
    <xf numFmtId="0" fontId="25" fillId="0" borderId="0" xfId="0" applyFont="1" applyFill="1" applyBorder="1" applyAlignment="1">
      <alignment vertical="center"/>
    </xf>
    <xf numFmtId="1" fontId="6" fillId="0" borderId="0" xfId="0" applyNumberFormat="1" applyFont="1" applyFill="1" applyBorder="1" applyAlignment="1">
      <alignment horizontal="right" vertical="center"/>
    </xf>
    <xf numFmtId="0" fontId="27" fillId="0" borderId="0" xfId="70" applyFont="1" applyAlignment="1">
      <alignment horizontal="left"/>
    </xf>
    <xf numFmtId="0" fontId="28" fillId="0" borderId="0" xfId="70" applyFont="1"/>
    <xf numFmtId="0" fontId="21" fillId="0" borderId="0" xfId="70"/>
    <xf numFmtId="0" fontId="29" fillId="0" borderId="0" xfId="70" applyFont="1" applyAlignment="1">
      <alignment horizontal="left"/>
    </xf>
    <xf numFmtId="0" fontId="29" fillId="0" borderId="0" xfId="70" applyFont="1"/>
    <xf numFmtId="0" fontId="22" fillId="0" borderId="6" xfId="63" quotePrefix="1" applyNumberFormat="1" applyFill="1" applyAlignment="1"/>
    <xf numFmtId="0" fontId="22" fillId="0" borderId="6" xfId="64" quotePrefix="1" applyNumberFormat="1">
      <alignment horizontal="right" vertical="top" wrapText="1"/>
    </xf>
    <xf numFmtId="0" fontId="21" fillId="0" borderId="0" xfId="70" applyFont="1"/>
    <xf numFmtId="0" fontId="22" fillId="0" borderId="6" xfId="64" quotePrefix="1" applyNumberFormat="1" applyAlignment="1">
      <alignment horizontal="right" vertical="top" wrapText="1"/>
    </xf>
    <xf numFmtId="167" fontId="22" fillId="0" borderId="6" xfId="71" quotePrefix="1" applyNumberFormat="1" applyAlignment="1"/>
    <xf numFmtId="0" fontId="22" fillId="0" borderId="6" xfId="71" quotePrefix="1" applyNumberFormat="1" applyAlignment="1"/>
    <xf numFmtId="37" fontId="21" fillId="0" borderId="6" xfId="66" applyNumberFormat="1">
      <alignment horizontal="right" vertical="center"/>
    </xf>
    <xf numFmtId="168" fontId="22" fillId="0" borderId="6" xfId="68" quotePrefix="1" applyNumberFormat="1" applyAlignment="1"/>
    <xf numFmtId="0" fontId="22" fillId="0" borderId="6" xfId="68" quotePrefix="1" applyNumberFormat="1" applyAlignment="1"/>
    <xf numFmtId="169" fontId="22" fillId="0" borderId="6" xfId="69" quotePrefix="1" applyNumberFormat="1" applyAlignment="1"/>
    <xf numFmtId="0" fontId="22" fillId="0" borderId="6" xfId="69" quotePrefix="1" applyNumberFormat="1" applyAlignment="1"/>
    <xf numFmtId="170" fontId="23" fillId="0" borderId="6" xfId="65" quotePrefix="1" applyNumberFormat="1" applyAlignment="1"/>
    <xf numFmtId="0" fontId="23" fillId="0" borderId="6" xfId="65" quotePrefix="1" applyNumberFormat="1" applyAlignment="1"/>
    <xf numFmtId="171" fontId="23" fillId="0" borderId="6" xfId="65" quotePrefix="1" applyNumberFormat="1" applyAlignment="1"/>
    <xf numFmtId="172" fontId="23" fillId="0" borderId="6" xfId="67" quotePrefix="1" applyNumberFormat="1" applyAlignment="1"/>
    <xf numFmtId="0" fontId="23" fillId="0" borderId="6" xfId="67" quotePrefix="1" applyNumberFormat="1" applyAlignment="1"/>
    <xf numFmtId="37" fontId="30" fillId="25" borderId="6" xfId="66" applyNumberFormat="1" applyFont="1" applyFill="1">
      <alignment horizontal="right" vertical="center"/>
    </xf>
    <xf numFmtId="0" fontId="23" fillId="25" borderId="6" xfId="65" quotePrefix="1" applyNumberFormat="1" applyFill="1" applyAlignment="1"/>
    <xf numFmtId="37" fontId="21" fillId="25" borderId="6" xfId="66" applyNumberFormat="1" applyFill="1">
      <alignment horizontal="right" vertical="center"/>
    </xf>
    <xf numFmtId="0" fontId="23" fillId="25" borderId="6" xfId="67" quotePrefix="1" applyNumberFormat="1" applyFill="1" applyAlignment="1"/>
    <xf numFmtId="0" fontId="25" fillId="3" borderId="0" xfId="0" applyFont="1" applyFill="1" applyBorder="1" applyAlignment="1">
      <alignment vertical="center"/>
    </xf>
    <xf numFmtId="0" fontId="31" fillId="0" borderId="0" xfId="70" applyFont="1" applyAlignment="1">
      <alignment horizontal="left"/>
    </xf>
    <xf numFmtId="0" fontId="22" fillId="0" borderId="6" xfId="67" quotePrefix="1" applyNumberFormat="1" applyFont="1" applyAlignment="1"/>
    <xf numFmtId="37" fontId="32" fillId="25" borderId="6" xfId="66" applyNumberFormat="1" applyFont="1" applyFill="1">
      <alignment horizontal="right" vertical="center"/>
    </xf>
    <xf numFmtId="0" fontId="23" fillId="0" borderId="6" xfId="65" quotePrefix="1" applyNumberFormat="1" applyFill="1" applyAlignment="1"/>
    <xf numFmtId="37" fontId="21" fillId="0" borderId="6" xfId="66" applyNumberFormat="1" applyFill="1">
      <alignment horizontal="right" vertical="center"/>
    </xf>
    <xf numFmtId="171" fontId="23" fillId="0" borderId="6" xfId="65" quotePrefix="1" applyNumberFormat="1" applyFill="1" applyAlignment="1"/>
    <xf numFmtId="0" fontId="21" fillId="0" borderId="0" xfId="70" applyFont="1" applyFill="1"/>
    <xf numFmtId="164" fontId="7" fillId="0" borderId="0" xfId="0" applyNumberFormat="1" applyFont="1" applyFill="1" applyBorder="1" applyAlignment="1">
      <alignment vertical="center"/>
    </xf>
    <xf numFmtId="164" fontId="0" fillId="0" borderId="0" xfId="0" applyNumberFormat="1" applyAlignment="1">
      <alignment vertical="center"/>
    </xf>
    <xf numFmtId="0" fontId="26" fillId="0" borderId="0" xfId="0" applyFont="1" applyFill="1" applyBorder="1" applyAlignment="1">
      <alignment horizontal="left" vertical="center" wrapText="1"/>
    </xf>
  </cellXfs>
  <cellStyles count="72">
    <cellStyle name="Normal_Bz2002t33_haupt" xfId="2" xr:uid="{00000000-0005-0000-0000-000000000000}"/>
    <cellStyle name="SAPBEXaggData" xfId="14" xr:uid="{00000000-0005-0000-0000-000001000000}"/>
    <cellStyle name="SAPBEXaggDataEmph" xfId="19" xr:uid="{00000000-0005-0000-0000-000002000000}"/>
    <cellStyle name="SAPBEXaggItem" xfId="20" xr:uid="{00000000-0005-0000-0000-000003000000}"/>
    <cellStyle name="SAPBEXaggItemX" xfId="21" xr:uid="{00000000-0005-0000-0000-000004000000}"/>
    <cellStyle name="SAPBEXchaText" xfId="5" xr:uid="{00000000-0005-0000-0000-000005000000}"/>
    <cellStyle name="SAPBEXexcBad7" xfId="22" xr:uid="{00000000-0005-0000-0000-000006000000}"/>
    <cellStyle name="SAPBEXexcBad8" xfId="23" xr:uid="{00000000-0005-0000-0000-000007000000}"/>
    <cellStyle name="SAPBEXexcBad9" xfId="24" xr:uid="{00000000-0005-0000-0000-000008000000}"/>
    <cellStyle name="SAPBEXexcCritical4" xfId="25" xr:uid="{00000000-0005-0000-0000-000009000000}"/>
    <cellStyle name="SAPBEXexcCritical5" xfId="26" xr:uid="{00000000-0005-0000-0000-00000A000000}"/>
    <cellStyle name="SAPBEXexcCritical6" xfId="27" xr:uid="{00000000-0005-0000-0000-00000B000000}"/>
    <cellStyle name="SAPBEXexcGood1" xfId="28" xr:uid="{00000000-0005-0000-0000-00000C000000}"/>
    <cellStyle name="SAPBEXexcGood2" xfId="29" xr:uid="{00000000-0005-0000-0000-00000D000000}"/>
    <cellStyle name="SAPBEXexcGood3" xfId="30" xr:uid="{00000000-0005-0000-0000-00000E000000}"/>
    <cellStyle name="SAPBEXfilterDrill" xfId="7" xr:uid="{00000000-0005-0000-0000-00000F000000}"/>
    <cellStyle name="SAPBEXfilterItem" xfId="6" xr:uid="{00000000-0005-0000-0000-000010000000}"/>
    <cellStyle name="SAPBEXfilterText" xfId="31" xr:uid="{00000000-0005-0000-0000-000011000000}"/>
    <cellStyle name="SAPBEXformats" xfId="11" xr:uid="{00000000-0005-0000-0000-000012000000}"/>
    <cellStyle name="SAPBEXheaderItem" xfId="9" xr:uid="{00000000-0005-0000-0000-000013000000}"/>
    <cellStyle name="SAPBEXheaderItem 2" xfId="44" xr:uid="{00000000-0005-0000-0000-000014000000}"/>
    <cellStyle name="SAPBEXheaderItem 3" xfId="53" xr:uid="{00000000-0005-0000-0000-000015000000}"/>
    <cellStyle name="SAPBEXheaderText" xfId="8" xr:uid="{00000000-0005-0000-0000-000016000000}"/>
    <cellStyle name="SAPBEXheaderText 2" xfId="43" xr:uid="{00000000-0005-0000-0000-000017000000}"/>
    <cellStyle name="SAPBEXheaderText 3" xfId="54" xr:uid="{00000000-0005-0000-0000-000018000000}"/>
    <cellStyle name="SAPBEXHLevel0" xfId="12" xr:uid="{00000000-0005-0000-0000-000019000000}"/>
    <cellStyle name="SAPBEXHLevel0 2" xfId="45" xr:uid="{00000000-0005-0000-0000-00001A000000}"/>
    <cellStyle name="SAPBEXHLevel0 3" xfId="52" xr:uid="{00000000-0005-0000-0000-00001B000000}"/>
    <cellStyle name="SAPBEXHLevel0X" xfId="32" xr:uid="{00000000-0005-0000-0000-00001C000000}"/>
    <cellStyle name="SAPBEXHLevel0X 2" xfId="56" xr:uid="{00000000-0005-0000-0000-00001D000000}"/>
    <cellStyle name="SAPBEXHLevel1" xfId="15" xr:uid="{00000000-0005-0000-0000-00001E000000}"/>
    <cellStyle name="SAPBEXHLevel1 2" xfId="46" xr:uid="{00000000-0005-0000-0000-00001F000000}"/>
    <cellStyle name="SAPBEXHLevel1 3" xfId="51" xr:uid="{00000000-0005-0000-0000-000020000000}"/>
    <cellStyle name="SAPBEXHLevel1X" xfId="33" xr:uid="{00000000-0005-0000-0000-000021000000}"/>
    <cellStyle name="SAPBEXHLevel1X 2" xfId="57" xr:uid="{00000000-0005-0000-0000-000022000000}"/>
    <cellStyle name="SAPBEXHLevel2" xfId="16" xr:uid="{00000000-0005-0000-0000-000023000000}"/>
    <cellStyle name="SAPBEXHLevel2 2" xfId="47" xr:uid="{00000000-0005-0000-0000-000024000000}"/>
    <cellStyle name="SAPBEXHLevel2 3" xfId="50" xr:uid="{00000000-0005-0000-0000-000025000000}"/>
    <cellStyle name="SAPBEXHLevel2X" xfId="34" xr:uid="{00000000-0005-0000-0000-000026000000}"/>
    <cellStyle name="SAPBEXHLevel3" xfId="17" xr:uid="{00000000-0005-0000-0000-000027000000}"/>
    <cellStyle name="SAPBEXHLevel3 2" xfId="48" xr:uid="{00000000-0005-0000-0000-000028000000}"/>
    <cellStyle name="SAPBEXHLevel3 3" xfId="49" xr:uid="{00000000-0005-0000-0000-000029000000}"/>
    <cellStyle name="SAPBEXHLevel3X" xfId="35" xr:uid="{00000000-0005-0000-0000-00002A000000}"/>
    <cellStyle name="SAPBEXresData" xfId="36" xr:uid="{00000000-0005-0000-0000-00002B000000}"/>
    <cellStyle name="SAPBEXresDataEmph" xfId="37" xr:uid="{00000000-0005-0000-0000-00002C000000}"/>
    <cellStyle name="SAPBEXresItem" xfId="38" xr:uid="{00000000-0005-0000-0000-00002D000000}"/>
    <cellStyle name="SAPBEXresItemX" xfId="39" xr:uid="{00000000-0005-0000-0000-00002E000000}"/>
    <cellStyle name="SAPBEXstdData" xfId="18" xr:uid="{00000000-0005-0000-0000-00002F000000}"/>
    <cellStyle name="SAPBEXstdDataEmph" xfId="40" xr:uid="{00000000-0005-0000-0000-000030000000}"/>
    <cellStyle name="SAPBEXstdItem" xfId="13" xr:uid="{00000000-0005-0000-0000-000031000000}"/>
    <cellStyle name="SAPBEXstdItemX" xfId="10" xr:uid="{00000000-0005-0000-0000-000032000000}"/>
    <cellStyle name="SAPBEXtitle" xfId="4" xr:uid="{00000000-0005-0000-0000-000033000000}"/>
    <cellStyle name="SAPBEXtitle 2" xfId="42" xr:uid="{00000000-0005-0000-0000-000034000000}"/>
    <cellStyle name="SAPBEXtitle 3" xfId="55" xr:uid="{00000000-0005-0000-0000-000035000000}"/>
    <cellStyle name="SAPBEXundefined" xfId="41" xr:uid="{00000000-0005-0000-0000-000036000000}"/>
    <cellStyle name="SAPDataCell" xfId="66" xr:uid="{00000000-0005-0000-0000-000037000000}"/>
    <cellStyle name="SAPDimensionCell" xfId="63" xr:uid="{00000000-0005-0000-0000-000038000000}"/>
    <cellStyle name="SAPHierarchyCell0" xfId="71" xr:uid="{00000000-0005-0000-0000-000039000000}"/>
    <cellStyle name="SAPHierarchyCell1" xfId="68" xr:uid="{00000000-0005-0000-0000-00003A000000}"/>
    <cellStyle name="SAPHierarchyCell2" xfId="69" xr:uid="{00000000-0005-0000-0000-00003B000000}"/>
    <cellStyle name="SAPHierarchyCell3" xfId="65" xr:uid="{00000000-0005-0000-0000-00003C000000}"/>
    <cellStyle name="SAPHierarchyCell4" xfId="67" xr:uid="{00000000-0005-0000-0000-00003D000000}"/>
    <cellStyle name="SAPMemberCellX" xfId="64" xr:uid="{00000000-0005-0000-0000-00003E000000}"/>
    <cellStyle name="Standard" xfId="0" builtinId="0"/>
    <cellStyle name="Standard 2" xfId="3" xr:uid="{00000000-0005-0000-0000-000040000000}"/>
    <cellStyle name="Standard 2 2" xfId="58" xr:uid="{00000000-0005-0000-0000-000041000000}"/>
    <cellStyle name="Standard 3" xfId="1" xr:uid="{00000000-0005-0000-0000-000042000000}"/>
    <cellStyle name="Standard 3 2" xfId="59" xr:uid="{00000000-0005-0000-0000-000043000000}"/>
    <cellStyle name="Standard 3 3" xfId="61" xr:uid="{00000000-0005-0000-0000-000044000000}"/>
    <cellStyle name="Standard 3_Tab52" xfId="60" xr:uid="{00000000-0005-0000-0000-000045000000}"/>
    <cellStyle name="Standard 4" xfId="62" xr:uid="{00000000-0005-0000-0000-000046000000}"/>
    <cellStyle name="Standard 5" xfId="70" xr:uid="{00000000-0005-0000-0000-00004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B3A5C3"/>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CD5E2"/>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https://intranet.accounting.admin.ch/accounting/de/home/berichte/berichtssteckbriefe.html"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3</xdr:col>
      <xdr:colOff>933450</xdr:colOff>
      <xdr:row>0</xdr:row>
      <xdr:rowOff>31750</xdr:rowOff>
    </xdr:from>
    <xdr:to>
      <xdr:col>4</xdr:col>
      <xdr:colOff>526470</xdr:colOff>
      <xdr:row>1</xdr:row>
      <xdr:rowOff>44013</xdr:rowOff>
    </xdr:to>
    <xdr:sp macro="" textlink="">
      <xdr:nvSpPr>
        <xdr:cNvPr id="2" name="Abgerundetes Rechteck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7038975" y="31750"/>
          <a:ext cx="593145" cy="202763"/>
        </a:xfrm>
        <a:prstGeom prst="roundRect">
          <a:avLst/>
        </a:prstGeom>
        <a:solidFill>
          <a:schemeClr val="accent3"/>
        </a:solidFill>
        <a:effectLst>
          <a:outerShdw blurRad="107950" dist="12700" dir="5400000" algn="tl" rotWithShape="0">
            <a:prstClr val="black"/>
          </a:outerShdw>
        </a:effectLst>
        <a:scene3d>
          <a:camera prst="orthographicFront"/>
          <a:lightRig rig="threePt" dir="t"/>
        </a:scene3d>
        <a:sp3d contourW="44450">
          <a:bevelT w="63500" h="63500"/>
          <a:contourClr>
            <a:schemeClr val="bg1"/>
          </a:contourClr>
        </a:sp3d>
      </xdr:spPr>
      <xdr:style>
        <a:lnRef idx="0">
          <a:schemeClr val="accent3"/>
        </a:lnRef>
        <a:fillRef idx="3">
          <a:schemeClr val="accent3"/>
        </a:fillRef>
        <a:effectRef idx="3">
          <a:schemeClr val="accent3"/>
        </a:effectRef>
        <a:fontRef idx="minor">
          <a:schemeClr val="lt1"/>
        </a:fontRef>
      </xdr:style>
      <xdr:txBody>
        <a:bodyPr vertOverflow="clip" horzOverflow="clip" tIns="0" bIns="0" rtlCol="0" anchor="ctr" anchorCtr="0"/>
        <a:lstStyle/>
        <a:p>
          <a:pPr algn="ctr"/>
          <a:r>
            <a:rPr lang="de-CH" sz="900">
              <a:solidFill>
                <a:schemeClr val="lt1"/>
              </a:solidFill>
              <a:latin typeface="+mn-lt"/>
              <a:ea typeface="+mn-ea"/>
              <a:cs typeface="+mn-cs"/>
            </a:rPr>
            <a:t>INFO</a:t>
          </a:r>
        </a:p>
        <a:p>
          <a:pPr algn="l"/>
          <a:endParaRPr lang="de-CH" sz="1100"/>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80712997/AppData/Local/Microsoft/Windows/INetCache/Content.Outlook/OH2K74BA/JE_0044_(sb-nsb-LV)%20Voranschlag%20-%20Finanzplan%20nach%20Aufgabengebieten%20(min)%20(16-52-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db.intra.admin.ch/Userhome$/All/data/Documents/Documents/Budget%20und%20Finanzen/Voranschlag%20-%20Finanzplan%20nach%20Aufgabengebieten%20f&#252;r%20AB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Hilfstabelle"/>
      <sheetName val="Infoblatt"/>
      <sheetName val="VA FP nach Aufgabengebiet min"/>
    </sheetNames>
    <sheetDataSet>
      <sheetData sheetId="0" refreshError="1"/>
      <sheetData sheetId="1">
        <row r="2">
          <cell r="H2" t="str">
            <v>DE</v>
          </cell>
        </row>
        <row r="3">
          <cell r="D3" t="str">
            <v>DE</v>
          </cell>
          <cell r="E3" t="str">
            <v>FR</v>
          </cell>
          <cell r="F3" t="str">
            <v>IT</v>
          </cell>
          <cell r="G3" t="str">
            <v>EN</v>
          </cell>
        </row>
        <row r="4">
          <cell r="D4" t="str">
            <v xml:space="preserve">Infoblatt zu Bericht: </v>
          </cell>
          <cell r="E4" t="str">
            <v>Feuille d'information concernant le rapport:</v>
          </cell>
        </row>
        <row r="5">
          <cell r="D5" t="str">
            <v>Allgemeine Informationen:</v>
          </cell>
          <cell r="E5" t="str">
            <v>Informations générales:</v>
          </cell>
        </row>
        <row r="6">
          <cell r="D6" t="str">
            <v>Berichtsinformationen</v>
          </cell>
          <cell r="E6" t="str">
            <v>Informations concernant le rapport</v>
          </cell>
        </row>
        <row r="7">
          <cell r="D7" t="str">
            <v>Berichtsname</v>
          </cell>
          <cell r="E7" t="str">
            <v>Nom du rapport</v>
          </cell>
        </row>
        <row r="8">
          <cell r="D8" t="str">
            <v>Benutzer</v>
          </cell>
          <cell r="E8" t="str">
            <v>Utilisateur</v>
          </cell>
        </row>
        <row r="9">
          <cell r="D9" t="str">
            <v>Letzte Datenaktualisierung</v>
          </cell>
          <cell r="E9" t="str">
            <v>Dernière mise à jour des données</v>
          </cell>
        </row>
        <row r="10">
          <cell r="D10" t="str">
            <v>Stichtag</v>
          </cell>
          <cell r="E10" t="str">
            <v>Jour de référence</v>
          </cell>
        </row>
        <row r="11">
          <cell r="D11" t="str">
            <v>Filter</v>
          </cell>
          <cell r="E11" t="str">
            <v>Filtre</v>
          </cell>
        </row>
        <row r="12">
          <cell r="D12" t="str">
            <v>Selektionen / Variablen</v>
          </cell>
          <cell r="E12" t="str">
            <v>Sélections / variables</v>
          </cell>
        </row>
        <row r="33">
          <cell r="D33" t="str">
            <v>[$-807]</v>
          </cell>
          <cell r="E33" t="str">
            <v>[$-100C]</v>
          </cell>
          <cell r="F33" t="str">
            <v>[$-810]</v>
          </cell>
          <cell r="G33" t="str">
            <v>[$-809]</v>
          </cell>
        </row>
        <row r="34">
          <cell r="D34" t="str">
            <v>(sb-nsb-LV) Voranschlag - Finanzplan nach Aufgabengebieten (min)</v>
          </cell>
          <cell r="E34" t="str">
            <v>(AIFE-SIFE-IP) Budget / plan financier par groupe de tâches (min)</v>
          </cell>
        </row>
        <row r="36">
          <cell r="D36" t="str">
            <v>Der Bericht zeigt den Voranschlag und Finanzplan in der Aufgabengebietssicht. In der Ausprägung "min" sind im Standardaufriss nur wenige Kennzahlen in den Spalten enthalten. Weitere Kennzahlen können jedoch eingeblendet werden. Die dem Bericht zugrundeliegenden Daten erlauben einen Aufriss bis Stufe Voranschlagskredit und Stammhauskonto.
Der Bericht umfasst nur Daten, welche nachfolgende Selektionsbedingungen erfüllen:
• nur schuldenbremswirksam
• Kontenklassen 3 und 5
• Kontengruppe 1 30 - 38 und 30 - 59
• Kreditstufe 2 ohne ausserordentliche Positionen 
Der Bericht basiert auf der Kreditsicht.
Die Datenbasis wird für die Finanzberichterstattung verwendet.</v>
          </cell>
          <cell r="E36" t="str">
            <v>Le rapport présente le budget et le plan financier dans l'optique des groupes de tâches. Dans la configuration "min", la présentation standard ne fournit que quelques indicateurs par colonne. Il est cependant possible d'afficher des indicateurs supplémentaires. Les données sur lesquelles se fonde le rapport permettent de donner un aperçu jusqu'au niveau des crédits budgétaires et des comptes de l'administration générale..
Le rapport ne comprend que les données qui répondent aux critères de sélection suivants:
• uniquement avec incidences pour le frein à l'endettement
• classes de comptes 3 et 5
• groupe de comptes 1 30 - 38 et 30 - 59
• niveau de crédit 2 sans les postes extraordinaires 
Le rapport se fonde sur l'optique des crédits. 
La base de données est utilisée pour établir les rapports sur l'état des finances.</v>
          </cell>
        </row>
        <row r="37">
          <cell r="D37" t="str">
            <v>(sb-nsb-LV) Voranschlag - Finanzplan nach Aufgabengebieten (min)</v>
          </cell>
          <cell r="E37" t="str">
            <v>(AIFE-SIFE-IP) Budget / plan financier par groupe de tâches (min)</v>
          </cell>
          <cell r="H37" t="str">
            <v>(sb-nsb-LV) Voranschlag - Finanzplan nach Aufgabengebieten (min)</v>
          </cell>
        </row>
        <row r="38">
          <cell r="D38">
            <v>0</v>
          </cell>
          <cell r="H38" t="str">
            <v/>
          </cell>
        </row>
        <row r="39">
          <cell r="D39" t="str">
            <v>VA FP nach Aufgabengebiet min [DS_1]</v>
          </cell>
          <cell r="E39" t="str">
            <v>VA FP nach Aufgabengebiet min [DS_1]</v>
          </cell>
          <cell r="F39" t="str">
            <v>VA FP nach Aufgabengebiet min [DS_1]</v>
          </cell>
          <cell r="G39" t="str">
            <v>VA FP nach Aufgabengebiet min [DS_1]</v>
          </cell>
        </row>
        <row r="44">
          <cell r="D44" t="str">
            <v>Hinweis:</v>
          </cell>
          <cell r="E44" t="str">
            <v>Remarque:</v>
          </cell>
          <cell r="H44" t="str">
            <v>Hinweis:</v>
          </cell>
        </row>
        <row r="45">
          <cell r="D45" t="str">
            <v>Aufgrund des neuen FHG (Umsetzung der Motion Hegglin) wird ab dem Budgetzyklus 2023 / Rechnung 2023 neu das Merkmal Schuldenbremsrelevanz (sb/nsb/LV) verwendet.</v>
          </cell>
          <cell r="E45" t="str">
            <v>Par suite de la modification de la LFC (en réponse à la motion Hegglin), une nouvelle caractéristique sera utilisée à partir du cycle budgétaire 2023 et du compte 2023, à savoir la pertinence pour le frein à l’endettement (AIFE/SIFE/IP).</v>
          </cell>
          <cell r="H45" t="str">
            <v>Aufgrund des neuen FHG (Umsetzung der Motion Hegglin) wird ab dem Budgetzyklus 2023 / Rechnung 2023 neu das Merkmal Schuldenbremsrelevanz (sb/nsb/LV) verwendet.</v>
          </cell>
        </row>
        <row r="46">
          <cell r="D46" t="str">
            <v>Bis und mit Budgetzyklus 2022 / Rechnung 2022 muss weiterhin das Merkmal Finanzierungswirksamkeit (fw/nf/LV) genutzt werden.</v>
          </cell>
          <cell r="E46" t="str">
            <v>Jusqu'au cycle budgétaire 2022 et au compte 2022 compris, il faut encore employer la caractéristique de l'incidence financière (AIF/SIF/IP).</v>
          </cell>
          <cell r="H46" t="str">
            <v>Bis und mit Budgetzyklus 2022 / Rechnung 2022 muss weiterhin das Merkmal Finanzierungswirksamkeit (fw/nf/LV) genutzt werden.</v>
          </cell>
        </row>
        <row r="47">
          <cell r="D47" t="str">
            <v>Link zu den Detailinformationen</v>
          </cell>
          <cell r="E47" t="str">
            <v>Lien vers les informations détaillées</v>
          </cell>
          <cell r="H47" t="str">
            <v>Link zu den Detailinformationen</v>
          </cell>
        </row>
      </sheetData>
      <sheetData sheetId="2" refreshError="1"/>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Hilfstabelle"/>
      <sheetName val="Infoblatt"/>
      <sheetName val="VA FP nach Aufgabengebiet min"/>
    </sheetNames>
    <sheetDataSet>
      <sheetData sheetId="0"/>
      <sheetData sheetId="1">
        <row r="2">
          <cell r="H2" t="str">
            <v>DE</v>
          </cell>
        </row>
        <row r="3">
          <cell r="D3" t="str">
            <v>DE</v>
          </cell>
          <cell r="E3" t="str">
            <v>FR</v>
          </cell>
          <cell r="F3" t="str">
            <v>IT</v>
          </cell>
          <cell r="G3" t="str">
            <v>EN</v>
          </cell>
        </row>
        <row r="4">
          <cell r="D4" t="str">
            <v xml:space="preserve">Infoblatt zu Bericht: </v>
          </cell>
          <cell r="E4" t="str">
            <v>Feuille d'information concernant le rapport:</v>
          </cell>
          <cell r="F4"/>
          <cell r="G4"/>
        </row>
        <row r="5">
          <cell r="D5" t="str">
            <v>Allgemeine Informationen:</v>
          </cell>
          <cell r="E5" t="str">
            <v>Informations générales:</v>
          </cell>
          <cell r="F5"/>
          <cell r="G5"/>
        </row>
        <row r="6">
          <cell r="D6" t="str">
            <v>Berichtsinformationen</v>
          </cell>
          <cell r="E6" t="str">
            <v>Informations concernant le rapport</v>
          </cell>
          <cell r="F6"/>
          <cell r="G6"/>
        </row>
        <row r="7">
          <cell r="D7" t="str">
            <v>Berichtsname</v>
          </cell>
          <cell r="E7" t="str">
            <v>Nom du rapport</v>
          </cell>
          <cell r="F7"/>
          <cell r="G7"/>
        </row>
        <row r="8">
          <cell r="D8" t="str">
            <v>Benutzer</v>
          </cell>
          <cell r="E8" t="str">
            <v>Utilisateur</v>
          </cell>
          <cell r="F8"/>
          <cell r="G8"/>
        </row>
        <row r="9">
          <cell r="D9" t="str">
            <v>Letzte Datenaktualisierung</v>
          </cell>
          <cell r="E9" t="str">
            <v>Dernière mise à jour des données</v>
          </cell>
          <cell r="F9"/>
          <cell r="G9"/>
        </row>
        <row r="10">
          <cell r="D10" t="str">
            <v>Stichtag</v>
          </cell>
          <cell r="E10" t="str">
            <v>Jour de référence</v>
          </cell>
          <cell r="F10"/>
          <cell r="G10"/>
        </row>
        <row r="11">
          <cell r="D11" t="str">
            <v>Filter</v>
          </cell>
          <cell r="E11" t="str">
            <v>Filtre</v>
          </cell>
          <cell r="F11"/>
          <cell r="G11"/>
        </row>
        <row r="12">
          <cell r="D12" t="str">
            <v>Selektionen / Variablen</v>
          </cell>
          <cell r="E12" t="str">
            <v>Sélections / variables</v>
          </cell>
          <cell r="F12"/>
          <cell r="G12"/>
        </row>
        <row r="13">
          <cell r="D13"/>
          <cell r="E13"/>
          <cell r="F13"/>
          <cell r="G13"/>
        </row>
        <row r="14">
          <cell r="D14"/>
          <cell r="E14"/>
          <cell r="F14"/>
          <cell r="G14"/>
        </row>
        <row r="15">
          <cell r="D15"/>
          <cell r="E15"/>
          <cell r="F15"/>
          <cell r="G15"/>
        </row>
        <row r="16">
          <cell r="D16"/>
          <cell r="E16"/>
          <cell r="F16"/>
          <cell r="G16"/>
        </row>
        <row r="17">
          <cell r="D17"/>
          <cell r="E17"/>
          <cell r="F17"/>
          <cell r="G17"/>
        </row>
        <row r="18">
          <cell r="D18"/>
          <cell r="E18"/>
          <cell r="F18"/>
          <cell r="G18"/>
        </row>
        <row r="19">
          <cell r="D19"/>
          <cell r="E19"/>
          <cell r="F19"/>
          <cell r="G19"/>
        </row>
        <row r="20">
          <cell r="D20"/>
          <cell r="E20"/>
          <cell r="F20"/>
          <cell r="G20"/>
        </row>
        <row r="21">
          <cell r="D21"/>
          <cell r="E21"/>
          <cell r="F21"/>
          <cell r="G21"/>
        </row>
        <row r="22">
          <cell r="D22"/>
          <cell r="E22"/>
          <cell r="F22"/>
          <cell r="G22"/>
        </row>
        <row r="23">
          <cell r="D23"/>
          <cell r="E23"/>
          <cell r="F23"/>
          <cell r="G23"/>
        </row>
        <row r="24">
          <cell r="D24"/>
          <cell r="E24"/>
          <cell r="F24"/>
          <cell r="G24"/>
        </row>
        <row r="25">
          <cell r="D25"/>
          <cell r="E25"/>
          <cell r="F25"/>
          <cell r="G25"/>
        </row>
        <row r="26">
          <cell r="D26"/>
          <cell r="E26"/>
          <cell r="F26"/>
          <cell r="G26"/>
        </row>
        <row r="27">
          <cell r="D27"/>
          <cell r="E27"/>
          <cell r="F27"/>
          <cell r="G27"/>
        </row>
        <row r="28">
          <cell r="D28"/>
          <cell r="E28"/>
          <cell r="F28"/>
          <cell r="G28"/>
        </row>
        <row r="29">
          <cell r="D29"/>
          <cell r="E29"/>
          <cell r="F29"/>
          <cell r="G29"/>
        </row>
        <row r="30">
          <cell r="D30"/>
          <cell r="E30"/>
          <cell r="F30"/>
          <cell r="G30"/>
        </row>
        <row r="31">
          <cell r="D31"/>
          <cell r="E31"/>
          <cell r="F31"/>
          <cell r="G31"/>
        </row>
        <row r="32">
          <cell r="D32"/>
          <cell r="E32"/>
          <cell r="F32"/>
          <cell r="G32"/>
        </row>
        <row r="33">
          <cell r="D33" t="str">
            <v>[$-807]</v>
          </cell>
          <cell r="E33" t="str">
            <v>[$-100C]</v>
          </cell>
          <cell r="F33" t="str">
            <v>[$-810]</v>
          </cell>
          <cell r="G33" t="str">
            <v>[$-809]</v>
          </cell>
        </row>
        <row r="34">
          <cell r="D34" t="str">
            <v>Voranschlag - Finanzplan nach Aufgabengebieten (min)</v>
          </cell>
          <cell r="E34" t="str">
            <v>Budget / plan financier par groupe de tâches (min)</v>
          </cell>
          <cell r="F34"/>
          <cell r="G34"/>
        </row>
        <row r="35">
          <cell r="D35"/>
          <cell r="E35"/>
          <cell r="F35"/>
          <cell r="G35"/>
        </row>
        <row r="36">
          <cell r="D36" t="str">
            <v>Der Bericht zeigt den Voranschlag und Finanzplan in der Aufgabengebietssicht. In der Ausprägung "min" sind im Standardaufriss nur wenige Kennzahlen in den Spalten enthalten. Weitere Kennzahlen können jedoch eingeblendet werden. Die dem Bericht zugrundeliegenden Daten erlauben einen Aufriss bis Stufe Voranschlagskredit und Stammhauskonto.
Der Bericht umfasst nur Daten, welche nachfolgende Selektionsbedingungen erfüllen:
• nur finanzierungswirksam
• Kontenklassen 3 und 5
• Kontengruppe 1 30 - 38 und 30 - 59
• Kreditstufe 2 ohne ausserordentliche Positionen 
Der Bericht basiert auf der Kreditsicht.
Die Datenbasis wird für die Finanzberichterstattung verwendet.</v>
          </cell>
          <cell r="E36" t="str">
            <v>Le rapport présente le budget et le plan financier dans l'optique des groupes de tâches. Dans la configuration "min", la présentation standard ne fournit que quelques indicateurs par colonne. Il est cependant possible d'afficher des indicateurs supplémentaires. Les données sur lesquelles se fonde le rapport permettent de donner un aperçu jusqu'au niveau des crédits budgétaires et des comptes de l'administration générale..
Le rapport ne comprend que les données qui répondent aux critères de sélection suivants:
• uniquement avec incidences financières
• classes de comptes 3 et 5
• groupe de comptes 1 30 - 38 et 30 - 59
• niveau de crédit 2 sans les postes extraordinaires 
Le rapport se fonde sur l'optique des crédits. 
La base de données est utilisée pour établir les rapports sur l'état des finances.</v>
          </cell>
          <cell r="F36"/>
          <cell r="G36"/>
        </row>
        <row r="37">
          <cell r="D37" t="str">
            <v>Voranschlag - Finanzplan nach Aufgabengebieten (min)</v>
          </cell>
          <cell r="E37" t="str">
            <v>Budget / plan financier par groupe de tâches (min)</v>
          </cell>
          <cell r="F37"/>
          <cell r="G37"/>
        </row>
        <row r="38">
          <cell r="D38">
            <v>0</v>
          </cell>
          <cell r="E38"/>
          <cell r="F38"/>
          <cell r="G38"/>
        </row>
        <row r="39">
          <cell r="D39" t="str">
            <v>VA FP nach Aufgabengebiet min [DS_1]</v>
          </cell>
          <cell r="E39" t="str">
            <v>VA FP nach Aufgabengebiet min [DS_1]</v>
          </cell>
          <cell r="F39" t="str">
            <v>VA FP nach Aufgabengebiet min [DS_1]</v>
          </cell>
          <cell r="G39" t="str">
            <v>VA FP nach Aufgabengebiet min [DS_1]</v>
          </cell>
        </row>
        <row r="40">
          <cell r="D40"/>
          <cell r="E40"/>
          <cell r="F40"/>
          <cell r="G40"/>
        </row>
        <row r="41">
          <cell r="D41"/>
          <cell r="E41"/>
          <cell r="F41"/>
          <cell r="G41"/>
        </row>
        <row r="42">
          <cell r="D42"/>
          <cell r="E42"/>
          <cell r="F42"/>
          <cell r="G42"/>
        </row>
        <row r="43">
          <cell r="D43"/>
          <cell r="E43"/>
          <cell r="F43"/>
          <cell r="G43"/>
        </row>
        <row r="44">
          <cell r="D44"/>
          <cell r="E44"/>
          <cell r="F44"/>
          <cell r="G44"/>
        </row>
        <row r="45">
          <cell r="D45"/>
          <cell r="E45"/>
          <cell r="F45"/>
          <cell r="G45"/>
        </row>
        <row r="46">
          <cell r="D46"/>
          <cell r="E46"/>
          <cell r="F46"/>
          <cell r="G46"/>
        </row>
        <row r="47">
          <cell r="D47"/>
          <cell r="E47"/>
          <cell r="F47"/>
          <cell r="G47"/>
        </row>
        <row r="48">
          <cell r="D48"/>
          <cell r="E48"/>
          <cell r="F48"/>
          <cell r="G48"/>
        </row>
        <row r="49">
          <cell r="D49"/>
          <cell r="E49"/>
          <cell r="F49"/>
          <cell r="G49"/>
        </row>
        <row r="50">
          <cell r="D50"/>
          <cell r="E50"/>
          <cell r="F50"/>
          <cell r="G50"/>
        </row>
        <row r="51">
          <cell r="D51"/>
          <cell r="E51"/>
          <cell r="F51"/>
          <cell r="G51"/>
        </row>
        <row r="52">
          <cell r="D52"/>
          <cell r="E52"/>
          <cell r="F52"/>
          <cell r="G52"/>
        </row>
        <row r="53">
          <cell r="D53"/>
          <cell r="E53"/>
          <cell r="F53"/>
          <cell r="G53"/>
        </row>
        <row r="54">
          <cell r="D54"/>
          <cell r="E54"/>
          <cell r="F54"/>
          <cell r="G54"/>
        </row>
        <row r="55">
          <cell r="D55"/>
          <cell r="E55"/>
          <cell r="F55"/>
          <cell r="G55"/>
        </row>
        <row r="56">
          <cell r="D56"/>
          <cell r="E56"/>
          <cell r="F56"/>
          <cell r="G56"/>
        </row>
        <row r="57">
          <cell r="D57"/>
          <cell r="E57"/>
          <cell r="F57"/>
          <cell r="G57"/>
        </row>
        <row r="58">
          <cell r="D58"/>
          <cell r="E58"/>
          <cell r="F58"/>
          <cell r="G58"/>
        </row>
        <row r="59">
          <cell r="D59"/>
          <cell r="E59"/>
          <cell r="F59"/>
          <cell r="G59"/>
        </row>
        <row r="60">
          <cell r="D60"/>
          <cell r="E60"/>
          <cell r="F60"/>
          <cell r="G60"/>
        </row>
        <row r="61">
          <cell r="D61"/>
          <cell r="E61"/>
          <cell r="F61"/>
          <cell r="G61"/>
        </row>
        <row r="62">
          <cell r="D62"/>
          <cell r="E62"/>
          <cell r="F62"/>
          <cell r="G62"/>
        </row>
        <row r="63">
          <cell r="D63"/>
          <cell r="E63"/>
          <cell r="F63"/>
          <cell r="G63"/>
        </row>
        <row r="64">
          <cell r="D64"/>
          <cell r="E64"/>
          <cell r="F64"/>
          <cell r="G64"/>
        </row>
        <row r="65">
          <cell r="D65"/>
          <cell r="E65"/>
          <cell r="F65"/>
          <cell r="G65"/>
        </row>
        <row r="66">
          <cell r="D66"/>
          <cell r="E66"/>
          <cell r="F66"/>
          <cell r="G66"/>
        </row>
        <row r="67">
          <cell r="D67"/>
          <cell r="E67"/>
          <cell r="F67"/>
          <cell r="G67"/>
        </row>
        <row r="68">
          <cell r="D68"/>
          <cell r="E68"/>
          <cell r="F68"/>
          <cell r="G68"/>
        </row>
        <row r="69">
          <cell r="D69"/>
          <cell r="E69"/>
          <cell r="F69"/>
          <cell r="G69"/>
        </row>
        <row r="70">
          <cell r="D70"/>
          <cell r="E70"/>
          <cell r="F70"/>
          <cell r="G70"/>
        </row>
        <row r="71">
          <cell r="D71"/>
          <cell r="E71"/>
          <cell r="F71"/>
          <cell r="G71"/>
        </row>
        <row r="72">
          <cell r="D72"/>
          <cell r="E72"/>
          <cell r="F72"/>
          <cell r="G72"/>
        </row>
        <row r="73">
          <cell r="D73"/>
          <cell r="E73"/>
          <cell r="F73"/>
          <cell r="G73"/>
        </row>
        <row r="74">
          <cell r="D74"/>
          <cell r="E74"/>
          <cell r="F74"/>
          <cell r="G74"/>
        </row>
        <row r="75">
          <cell r="D75"/>
          <cell r="E75"/>
          <cell r="F75"/>
          <cell r="G75"/>
        </row>
        <row r="76">
          <cell r="D76"/>
          <cell r="E76"/>
          <cell r="F76"/>
          <cell r="G76"/>
        </row>
        <row r="77">
          <cell r="D77"/>
          <cell r="E77"/>
          <cell r="F77"/>
          <cell r="G77"/>
        </row>
        <row r="78">
          <cell r="D78"/>
          <cell r="E78"/>
          <cell r="F78"/>
          <cell r="G78"/>
        </row>
        <row r="79">
          <cell r="D79"/>
          <cell r="E79"/>
          <cell r="F79"/>
          <cell r="G79"/>
        </row>
        <row r="80">
          <cell r="D80"/>
          <cell r="E80"/>
          <cell r="F80"/>
          <cell r="G80"/>
        </row>
        <row r="81">
          <cell r="D81"/>
          <cell r="E81"/>
          <cell r="F81"/>
          <cell r="G81"/>
        </row>
        <row r="82">
          <cell r="D82"/>
          <cell r="E82"/>
          <cell r="F82"/>
          <cell r="G82"/>
        </row>
        <row r="83">
          <cell r="D83"/>
          <cell r="E83"/>
          <cell r="F83"/>
          <cell r="G83"/>
        </row>
        <row r="84">
          <cell r="D84"/>
          <cell r="E84"/>
          <cell r="F84"/>
          <cell r="G84"/>
        </row>
        <row r="85">
          <cell r="D85"/>
          <cell r="E85"/>
          <cell r="F85"/>
          <cell r="G85"/>
        </row>
        <row r="86">
          <cell r="D86"/>
          <cell r="E86"/>
          <cell r="F86"/>
          <cell r="G86"/>
        </row>
        <row r="87">
          <cell r="D87"/>
          <cell r="E87"/>
          <cell r="F87"/>
          <cell r="G87"/>
        </row>
        <row r="88">
          <cell r="D88"/>
          <cell r="E88"/>
          <cell r="F88"/>
          <cell r="G88"/>
        </row>
        <row r="89">
          <cell r="D89"/>
          <cell r="E89"/>
          <cell r="F89"/>
          <cell r="G89"/>
        </row>
        <row r="90">
          <cell r="D90"/>
          <cell r="E90"/>
          <cell r="F90"/>
          <cell r="G90"/>
        </row>
        <row r="91">
          <cell r="D91"/>
          <cell r="E91"/>
          <cell r="F91"/>
          <cell r="G91"/>
        </row>
        <row r="92">
          <cell r="D92"/>
          <cell r="E92"/>
          <cell r="F92"/>
          <cell r="G92"/>
        </row>
        <row r="93">
          <cell r="D93"/>
          <cell r="E93"/>
          <cell r="F93"/>
          <cell r="G93"/>
        </row>
        <row r="94">
          <cell r="D94"/>
          <cell r="E94"/>
          <cell r="F94"/>
          <cell r="G94"/>
        </row>
        <row r="95">
          <cell r="D95"/>
          <cell r="E95"/>
          <cell r="F95"/>
          <cell r="G95"/>
        </row>
        <row r="96">
          <cell r="D96"/>
          <cell r="E96"/>
          <cell r="F96"/>
          <cell r="G96"/>
        </row>
        <row r="97">
          <cell r="D97"/>
          <cell r="E97"/>
          <cell r="F97"/>
          <cell r="G97"/>
        </row>
        <row r="98">
          <cell r="D98"/>
          <cell r="E98"/>
          <cell r="F98"/>
          <cell r="G98"/>
        </row>
        <row r="99">
          <cell r="D99"/>
          <cell r="E99"/>
          <cell r="F99"/>
          <cell r="G99"/>
        </row>
        <row r="100">
          <cell r="D100"/>
          <cell r="E100"/>
          <cell r="F100"/>
          <cell r="G100"/>
        </row>
        <row r="101">
          <cell r="D101"/>
          <cell r="E101"/>
          <cell r="F101"/>
          <cell r="G101"/>
        </row>
        <row r="102">
          <cell r="D102"/>
          <cell r="E102"/>
          <cell r="F102"/>
          <cell r="G102"/>
        </row>
        <row r="103">
          <cell r="D103"/>
          <cell r="E103"/>
          <cell r="F103"/>
          <cell r="G103"/>
        </row>
      </sheetData>
      <sheetData sheetId="2"/>
      <sheetData sheetId="3"/>
    </sheetDataSet>
  </externalBook>
</externalLink>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intranet.accounting.admin.ch/accounting/de/home/projekte/motionhegglin.html"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6"/>
  <sheetViews>
    <sheetView tabSelected="1" zoomScaleNormal="100" zoomScalePageLayoutView="180" workbookViewId="0">
      <pane xSplit="1" ySplit="3" topLeftCell="B4" activePane="bottomRight" state="frozen"/>
      <selection pane="topRight" activeCell="B1" sqref="B1"/>
      <selection pane="bottomLeft" activeCell="A4" sqref="A4"/>
      <selection pane="bottomRight" activeCell="B18" sqref="B18"/>
    </sheetView>
  </sheetViews>
  <sheetFormatPr baseColWidth="10" defaultColWidth="10.6640625" defaultRowHeight="10" customHeight="1"/>
  <cols>
    <col min="1" max="1" width="36.1640625" style="1" customWidth="1"/>
    <col min="2" max="6" width="8.1640625" style="1" customWidth="1"/>
    <col min="7" max="7" width="7.83203125" style="1" customWidth="1"/>
    <col min="8" max="9" width="7.33203125" style="1" bestFit="1" customWidth="1"/>
    <col min="10" max="10" width="8.83203125" style="1" bestFit="1" customWidth="1"/>
    <col min="11" max="16384" width="10.6640625" style="1"/>
  </cols>
  <sheetData>
    <row r="1" spans="1:10" ht="10" customHeight="1">
      <c r="A1" s="52" t="s">
        <v>1</v>
      </c>
      <c r="B1" s="53"/>
    </row>
    <row r="2" spans="1:10" ht="10" customHeight="1">
      <c r="A2" s="4" t="s">
        <v>2</v>
      </c>
      <c r="B2" s="5">
        <v>2013</v>
      </c>
      <c r="C2" s="5">
        <v>2014</v>
      </c>
      <c r="D2" s="5">
        <v>2015</v>
      </c>
      <c r="E2" s="5">
        <v>2016</v>
      </c>
      <c r="F2" s="5">
        <v>2017</v>
      </c>
      <c r="G2" s="5">
        <v>2018</v>
      </c>
      <c r="H2" s="5">
        <v>2019</v>
      </c>
      <c r="I2" s="5">
        <v>2020</v>
      </c>
      <c r="J2" s="5">
        <v>2021</v>
      </c>
    </row>
    <row r="3" spans="1:10" ht="10" customHeight="1">
      <c r="A3" s="6"/>
      <c r="B3" s="7"/>
      <c r="C3" s="7"/>
      <c r="D3" s="7"/>
      <c r="E3" s="7"/>
      <c r="F3" s="7"/>
      <c r="G3" s="7"/>
      <c r="H3" s="7"/>
      <c r="I3" s="7"/>
      <c r="J3" s="7"/>
    </row>
    <row r="4" spans="1:10" ht="10" customHeight="1">
      <c r="A4" s="8" t="s">
        <v>3</v>
      </c>
      <c r="B4" s="10">
        <v>3705974.3066000007</v>
      </c>
      <c r="C4" s="10">
        <v>3692510.3857899997</v>
      </c>
      <c r="D4" s="10">
        <v>3667266.8679999998</v>
      </c>
      <c r="E4" s="10">
        <v>3659324.5869999998</v>
      </c>
      <c r="F4" s="10">
        <v>3651973.54164</v>
      </c>
      <c r="G4" s="10">
        <v>3639702.0134049999</v>
      </c>
      <c r="H4" s="10">
        <v>3658151.0041767033</v>
      </c>
      <c r="I4" s="10">
        <v>3661530.7244724138</v>
      </c>
      <c r="J4" s="10">
        <f t="shared" ref="J4" si="0">J5+J21</f>
        <v>3659791.7697390136</v>
      </c>
    </row>
    <row r="5" spans="1:10" ht="10" customHeight="1">
      <c r="A5" s="11" t="s">
        <v>4</v>
      </c>
      <c r="B5" s="12">
        <v>3438065.0486900005</v>
      </c>
      <c r="C5" s="12">
        <v>3429695.8211599998</v>
      </c>
      <c r="D5" s="12">
        <f t="shared" ref="D5" si="1">D6+D12+D17</f>
        <v>3385284</v>
      </c>
      <c r="E5" s="12">
        <v>3384246.4469999997</v>
      </c>
      <c r="F5" s="12">
        <v>3380692.57864</v>
      </c>
      <c r="G5" s="12">
        <v>3365820.4750799998</v>
      </c>
      <c r="H5" s="12">
        <v>3473794.0593300001</v>
      </c>
      <c r="I5" s="12">
        <v>3483864.87323</v>
      </c>
      <c r="J5" s="12">
        <f t="shared" ref="J5" si="2">J6+J12+J17</f>
        <v>3480280.1251025</v>
      </c>
    </row>
    <row r="6" spans="1:10" ht="10" customHeight="1">
      <c r="A6" s="13" t="s">
        <v>491</v>
      </c>
      <c r="B6" s="14">
        <v>189243.64911999999</v>
      </c>
      <c r="C6" s="14">
        <v>184090.40537000002</v>
      </c>
      <c r="D6" s="14">
        <f t="shared" ref="D6" si="3">SUM(D7:D11)</f>
        <v>159564</v>
      </c>
      <c r="E6" s="14">
        <v>148009.084</v>
      </c>
      <c r="F6" s="14">
        <v>136752.22663000002</v>
      </c>
      <c r="G6" s="14">
        <v>132445.32500000001</v>
      </c>
      <c r="H6" s="14">
        <v>132274.34985999999</v>
      </c>
      <c r="I6" s="14">
        <v>131535.93650000001</v>
      </c>
      <c r="J6" s="14">
        <f t="shared" ref="J6" si="4">SUM(J7:J11)</f>
        <v>134682.47056000002</v>
      </c>
    </row>
    <row r="7" spans="1:10" ht="10" customHeight="1">
      <c r="A7" s="2" t="s">
        <v>5</v>
      </c>
      <c r="B7" s="9">
        <v>87807.578999999998</v>
      </c>
      <c r="C7" s="9">
        <v>89156.861000000004</v>
      </c>
      <c r="D7" s="9">
        <v>94659</v>
      </c>
      <c r="E7" s="9">
        <v>83807.851999999999</v>
      </c>
      <c r="F7" s="9">
        <v>79667.975000000006</v>
      </c>
      <c r="G7" s="9">
        <v>82200</v>
      </c>
      <c r="H7" s="9">
        <v>82782.7</v>
      </c>
      <c r="I7" s="9">
        <v>80599.899999999994</v>
      </c>
      <c r="J7" s="9">
        <f>'nach Ag min R21'!C228/1000</f>
        <v>84297.600000000006</v>
      </c>
    </row>
    <row r="8" spans="1:10" ht="10" customHeight="1">
      <c r="A8" s="2" t="s">
        <v>6</v>
      </c>
      <c r="B8" s="9">
        <v>51000</v>
      </c>
      <c r="C8" s="9">
        <v>45132.195370000001</v>
      </c>
      <c r="D8" s="9">
        <v>15283</v>
      </c>
      <c r="E8" s="9">
        <v>13034.114</v>
      </c>
      <c r="F8" s="9">
        <v>6828.7486699999999</v>
      </c>
      <c r="G8" s="9">
        <v>938.51800000000003</v>
      </c>
      <c r="H8" s="9">
        <v>-260.34105</v>
      </c>
      <c r="I8" s="9">
        <v>440.33659999999998</v>
      </c>
      <c r="J8" s="9">
        <v>0</v>
      </c>
    </row>
    <row r="9" spans="1:10" ht="10" customHeight="1">
      <c r="A9" s="2" t="s">
        <v>7</v>
      </c>
      <c r="B9" s="9">
        <v>689.45499999999993</v>
      </c>
      <c r="C9" s="9">
        <v>837.423</v>
      </c>
      <c r="D9" s="9">
        <v>203</v>
      </c>
      <c r="E9" s="9">
        <v>1090.2270000000001</v>
      </c>
      <c r="F9" s="9">
        <v>256.83425</v>
      </c>
      <c r="G9" s="18">
        <v>-1.0360000000000014</v>
      </c>
      <c r="H9" s="18">
        <v>166.70396</v>
      </c>
      <c r="I9" s="18">
        <v>358.10760999999997</v>
      </c>
      <c r="J9" s="18">
        <v>0</v>
      </c>
    </row>
    <row r="10" spans="1:10" ht="10" customHeight="1">
      <c r="A10" s="2" t="s">
        <v>8</v>
      </c>
      <c r="B10" s="9">
        <v>37746.616119999999</v>
      </c>
      <c r="C10" s="9">
        <v>36973.275999999998</v>
      </c>
      <c r="D10" s="9">
        <v>37549</v>
      </c>
      <c r="E10" s="9">
        <v>38479.084000000003</v>
      </c>
      <c r="F10" s="9">
        <v>38378.777349999997</v>
      </c>
      <c r="G10" s="9">
        <v>38494.663</v>
      </c>
      <c r="H10" s="9">
        <v>38518.737200000003</v>
      </c>
      <c r="I10" s="9">
        <v>39465.592290000001</v>
      </c>
      <c r="J10" s="9">
        <f>'nach Ag min R21'!C238/1000</f>
        <v>39377.909060000005</v>
      </c>
    </row>
    <row r="11" spans="1:10" ht="10" customHeight="1">
      <c r="A11" s="2" t="s">
        <v>28</v>
      </c>
      <c r="B11" s="9">
        <v>11999.999</v>
      </c>
      <c r="C11" s="9">
        <v>11990.65</v>
      </c>
      <c r="D11" s="9">
        <v>11870</v>
      </c>
      <c r="E11" s="9">
        <v>11597.807000000001</v>
      </c>
      <c r="F11" s="9">
        <v>11619.89136</v>
      </c>
      <c r="G11" s="9">
        <v>10813.18</v>
      </c>
      <c r="H11" s="9">
        <v>11066.54975</v>
      </c>
      <c r="I11" s="9">
        <v>10672</v>
      </c>
      <c r="J11" s="9">
        <f>'nach Ag min R21'!$C$217/1000</f>
        <v>11006.961499999999</v>
      </c>
    </row>
    <row r="12" spans="1:10" ht="10" customHeight="1">
      <c r="A12" s="44" t="s">
        <v>466</v>
      </c>
      <c r="B12" s="14">
        <v>450089.09456999996</v>
      </c>
      <c r="C12" s="14">
        <v>430739.38178999996</v>
      </c>
      <c r="D12" s="14">
        <f t="shared" ref="D12" si="5">SUM(D13:D16)</f>
        <v>430535</v>
      </c>
      <c r="E12" s="14">
        <v>434461.73</v>
      </c>
      <c r="F12" s="14">
        <v>437552.93400000001</v>
      </c>
      <c r="G12" s="14">
        <v>427989.73699999996</v>
      </c>
      <c r="H12" s="14">
        <v>526968.94680999999</v>
      </c>
      <c r="I12" s="14">
        <v>541036.51373000001</v>
      </c>
      <c r="J12" s="14">
        <f t="shared" ref="J12" si="6">SUM(J13:J16)</f>
        <v>534308.91836250003</v>
      </c>
    </row>
    <row r="13" spans="1:10" ht="10" customHeight="1">
      <c r="A13" s="2" t="s">
        <v>9</v>
      </c>
      <c r="B13" s="9">
        <v>56365.53757</v>
      </c>
      <c r="C13" s="9">
        <v>59736.044349999996</v>
      </c>
      <c r="D13" s="9">
        <v>60797</v>
      </c>
      <c r="E13" s="9">
        <v>62246.12</v>
      </c>
      <c r="F13" s="9">
        <v>64817</v>
      </c>
      <c r="G13" s="9">
        <v>64983.065000000002</v>
      </c>
      <c r="H13" s="9">
        <v>64706.093950000002</v>
      </c>
      <c r="I13" s="9">
        <v>65195.490279999998</v>
      </c>
      <c r="J13" s="9">
        <f>'nach Ag min R21'!C270/1000</f>
        <v>64162.856110000001</v>
      </c>
    </row>
    <row r="14" spans="1:10" ht="10" customHeight="1">
      <c r="A14" s="17" t="s">
        <v>25</v>
      </c>
      <c r="B14" s="9">
        <v>301328.94400000002</v>
      </c>
      <c r="C14" s="9">
        <v>295529.6311</v>
      </c>
      <c r="D14" s="9">
        <v>295436</v>
      </c>
      <c r="E14" s="9">
        <v>295491.68</v>
      </c>
      <c r="F14" s="9">
        <v>296273.24200000003</v>
      </c>
      <c r="G14" s="9">
        <v>292990.12099999998</v>
      </c>
      <c r="H14" s="9">
        <v>371642.4902</v>
      </c>
      <c r="I14" s="9">
        <v>371905.49725000001</v>
      </c>
      <c r="J14" s="9">
        <f>'nach Ag min R21'!$C$252/1000</f>
        <v>381774</v>
      </c>
    </row>
    <row r="15" spans="1:10" ht="10" customHeight="1">
      <c r="A15" s="17" t="s">
        <v>26</v>
      </c>
      <c r="B15" s="9">
        <v>11846.057000000001</v>
      </c>
      <c r="C15" s="9">
        <v>11876.215459999999</v>
      </c>
      <c r="D15" s="9">
        <v>11967</v>
      </c>
      <c r="E15" s="9">
        <v>12165.89</v>
      </c>
      <c r="F15" s="9">
        <v>12288.153</v>
      </c>
      <c r="G15" s="9">
        <v>5283.2139999999999</v>
      </c>
      <c r="H15" s="9">
        <v>5725.48128</v>
      </c>
      <c r="I15" s="9">
        <v>8443.4339999999993</v>
      </c>
      <c r="J15" s="9">
        <f>'nach Ag min R21'!C263/1000</f>
        <v>5674.3463499999998</v>
      </c>
    </row>
    <row r="16" spans="1:10" ht="10" customHeight="1">
      <c r="A16" s="2" t="s">
        <v>10</v>
      </c>
      <c r="B16" s="9">
        <v>80548.555999999997</v>
      </c>
      <c r="C16" s="9">
        <v>63597.490879999998</v>
      </c>
      <c r="D16" s="9">
        <v>62335</v>
      </c>
      <c r="E16" s="9">
        <v>64558.04</v>
      </c>
      <c r="F16" s="9">
        <v>64174.538999999997</v>
      </c>
      <c r="G16" s="9">
        <v>64733.337</v>
      </c>
      <c r="H16" s="9">
        <v>84894.881379999992</v>
      </c>
      <c r="I16" s="9">
        <v>95492.092199999999</v>
      </c>
      <c r="J16" s="9">
        <f>'nach Ag min R21'!C265/1000</f>
        <v>82697.7159025</v>
      </c>
    </row>
    <row r="17" spans="1:10" ht="10" customHeight="1">
      <c r="A17" s="13" t="s">
        <v>11</v>
      </c>
      <c r="B17" s="14">
        <v>2798732.3050000002</v>
      </c>
      <c r="C17" s="14">
        <v>2814866.034</v>
      </c>
      <c r="D17" s="14">
        <f t="shared" ref="D17:J17" si="7">D18</f>
        <v>2795185</v>
      </c>
      <c r="E17" s="14">
        <v>2801775.6329999999</v>
      </c>
      <c r="F17" s="14">
        <v>2806387.4180100001</v>
      </c>
      <c r="G17" s="14">
        <v>2805385.4130799999</v>
      </c>
      <c r="H17" s="14">
        <v>2814550.76266</v>
      </c>
      <c r="I17" s="14">
        <v>2811292.423</v>
      </c>
      <c r="J17" s="14">
        <f t="shared" si="7"/>
        <v>2811288.73618</v>
      </c>
    </row>
    <row r="18" spans="1:10" ht="10" customHeight="1">
      <c r="A18" s="2" t="s">
        <v>12</v>
      </c>
      <c r="B18" s="9"/>
      <c r="C18" s="9">
        <v>2814866.034</v>
      </c>
      <c r="D18" s="9">
        <f>2799185-4000</f>
        <v>2795185</v>
      </c>
      <c r="E18" s="9">
        <v>2801775.6329999999</v>
      </c>
      <c r="F18" s="9">
        <v>2806387.4180100001</v>
      </c>
      <c r="G18" s="9">
        <v>2805385.4130799999</v>
      </c>
      <c r="H18" s="9">
        <v>2814550.76266</v>
      </c>
      <c r="I18" s="9">
        <v>2811292.423</v>
      </c>
      <c r="J18" s="9">
        <f>'nach Ag min R21'!C272/1000</f>
        <v>2811288.73618</v>
      </c>
    </row>
    <row r="19" spans="1:10" ht="10" customHeight="1">
      <c r="A19" s="2" t="s">
        <v>13</v>
      </c>
      <c r="B19" s="9">
        <v>2150470.946</v>
      </c>
      <c r="C19" s="9"/>
      <c r="D19" s="9"/>
      <c r="E19" s="9"/>
      <c r="F19" s="9"/>
      <c r="G19" s="9"/>
      <c r="H19" s="9"/>
      <c r="I19" s="9"/>
      <c r="J19" s="9"/>
    </row>
    <row r="20" spans="1:10" ht="10" customHeight="1">
      <c r="A20" s="2" t="s">
        <v>14</v>
      </c>
      <c r="B20" s="9">
        <v>648261.35900000005</v>
      </c>
      <c r="C20" s="9"/>
      <c r="D20" s="9"/>
      <c r="E20" s="9"/>
      <c r="F20" s="9"/>
      <c r="G20" s="9"/>
      <c r="H20" s="9"/>
      <c r="I20" s="9"/>
      <c r="J20" s="9"/>
    </row>
    <row r="21" spans="1:10" ht="10" customHeight="1">
      <c r="A21" s="11" t="s">
        <v>15</v>
      </c>
      <c r="B21" s="12">
        <v>267909.25790999999</v>
      </c>
      <c r="C21" s="12">
        <v>262814.56462999998</v>
      </c>
      <c r="D21" s="12">
        <f>SUM(D22:D27)</f>
        <v>281982</v>
      </c>
      <c r="E21" s="12">
        <v>275078.14</v>
      </c>
      <c r="F21" s="12">
        <v>271280.96299999999</v>
      </c>
      <c r="G21" s="12">
        <v>273881.53832500003</v>
      </c>
      <c r="H21" s="12">
        <v>184356.94484670323</v>
      </c>
      <c r="I21" s="12">
        <v>177665.85124241398</v>
      </c>
      <c r="J21" s="12">
        <f>SUM(J22:J28)</f>
        <v>179511.64463651361</v>
      </c>
    </row>
    <row r="22" spans="1:10" ht="10" customHeight="1">
      <c r="A22" s="17" t="s">
        <v>16</v>
      </c>
      <c r="B22" s="9">
        <v>54236.724179999997</v>
      </c>
      <c r="C22" s="9">
        <v>55777.044629999997</v>
      </c>
      <c r="D22" s="9">
        <v>54664</v>
      </c>
      <c r="E22" s="9">
        <v>55883.67</v>
      </c>
      <c r="F22" s="9">
        <v>51863</v>
      </c>
      <c r="G22" s="9">
        <v>53270.817999999999</v>
      </c>
      <c r="H22" s="9">
        <v>52746.879993573595</v>
      </c>
      <c r="I22" s="9">
        <v>55770.526247459595</v>
      </c>
      <c r="J22" s="9">
        <f>'nach Ag min R21'!$C$207/1000</f>
        <v>56765.649730150995</v>
      </c>
    </row>
    <row r="23" spans="1:10" ht="10" customHeight="1">
      <c r="A23" s="2" t="s">
        <v>17</v>
      </c>
      <c r="B23" s="9">
        <v>2112.8780000000002</v>
      </c>
      <c r="C23" s="9">
        <v>2055.2510000000002</v>
      </c>
      <c r="D23" s="9">
        <v>1310</v>
      </c>
      <c r="E23" s="9">
        <v>514.12</v>
      </c>
      <c r="F23" s="9">
        <v>2120</v>
      </c>
      <c r="G23" s="9">
        <v>1245.5609999999999</v>
      </c>
      <c r="H23" s="9">
        <v>1679.0098799999998</v>
      </c>
      <c r="I23" s="9">
        <v>1087.01025</v>
      </c>
      <c r="J23" s="9">
        <f>'nach Ag min R21'!C241/1000</f>
        <v>2308.01091</v>
      </c>
    </row>
    <row r="24" spans="1:10" ht="10" customHeight="1">
      <c r="A24" s="17" t="s">
        <v>370</v>
      </c>
      <c r="B24" s="9">
        <v>55345.852979999996</v>
      </c>
      <c r="C24" s="9">
        <v>54807.233</v>
      </c>
      <c r="D24" s="9">
        <v>55366</v>
      </c>
      <c r="E24" s="9">
        <v>53529.599999999999</v>
      </c>
      <c r="F24" s="9">
        <v>51838</v>
      </c>
      <c r="G24" s="9">
        <v>62492.415999999997</v>
      </c>
      <c r="H24" s="9">
        <v>64304.914448245057</v>
      </c>
      <c r="I24" s="9">
        <v>65604.43814788117</v>
      </c>
      <c r="J24" s="9">
        <f>('nach Ag min R21'!C218+'nach Ag min R21'!C244+'nach Ag min R21'!C255)/1000</f>
        <v>66945.684440435201</v>
      </c>
    </row>
    <row r="25" spans="1:10" ht="10" customHeight="1">
      <c r="A25" s="2" t="s">
        <v>18</v>
      </c>
      <c r="B25" s="9">
        <v>8738.8027500000007</v>
      </c>
      <c r="C25" s="9">
        <v>8653.7030000000013</v>
      </c>
      <c r="D25" s="9">
        <v>8742</v>
      </c>
      <c r="E25" s="9">
        <v>8452</v>
      </c>
      <c r="F25" s="9">
        <v>8185</v>
      </c>
      <c r="G25" s="9">
        <v>8257.0409999999993</v>
      </c>
      <c r="H25" s="9">
        <v>8658.7746248845979</v>
      </c>
      <c r="I25" s="9">
        <v>8701.6451595731978</v>
      </c>
      <c r="J25" s="9">
        <f>'nach Ag min R21'!C231/1000</f>
        <v>8922.7631059274008</v>
      </c>
    </row>
    <row r="26" spans="1:10" ht="10" customHeight="1">
      <c r="A26" s="2" t="s">
        <v>19</v>
      </c>
      <c r="B26" s="9">
        <v>70000</v>
      </c>
      <c r="C26" s="9">
        <v>70000</v>
      </c>
      <c r="D26" s="9">
        <v>95600</v>
      </c>
      <c r="E26" s="9">
        <v>94598.75</v>
      </c>
      <c r="F26" s="9">
        <v>94600</v>
      </c>
      <c r="G26" s="9">
        <v>94600</v>
      </c>
      <c r="H26" s="9">
        <v>5833.3</v>
      </c>
      <c r="I26" s="9">
        <v>0</v>
      </c>
      <c r="J26" s="9">
        <v>0</v>
      </c>
    </row>
    <row r="27" spans="1:10" ht="10" customHeight="1">
      <c r="A27" s="2" t="s">
        <v>20</v>
      </c>
      <c r="B27" s="9">
        <v>77475</v>
      </c>
      <c r="C27" s="9">
        <v>71521.332999999999</v>
      </c>
      <c r="D27" s="9">
        <v>66300</v>
      </c>
      <c r="E27" s="9">
        <v>62100</v>
      </c>
      <c r="F27" s="9">
        <v>63800</v>
      </c>
      <c r="G27" s="9">
        <v>54700</v>
      </c>
      <c r="H27" s="9">
        <v>52300</v>
      </c>
      <c r="I27" s="9">
        <v>47700</v>
      </c>
      <c r="J27" s="9">
        <f>'nach Ag min R21'!$C$275/1000</f>
        <v>46200</v>
      </c>
    </row>
    <row r="28" spans="1:10" ht="10" customHeight="1">
      <c r="A28" s="2" t="s">
        <v>27</v>
      </c>
      <c r="B28" s="9"/>
      <c r="C28" s="9"/>
      <c r="D28" s="9"/>
      <c r="E28" s="9"/>
      <c r="F28" s="9">
        <v>-1125.037</v>
      </c>
      <c r="G28" s="18">
        <v>-684.29767499999991</v>
      </c>
      <c r="H28" s="18">
        <v>-1165.9340999999999</v>
      </c>
      <c r="I28" s="18">
        <v>-1197.7685624999999</v>
      </c>
      <c r="J28" s="18">
        <f>('nach Ag min R21'!C229+'nach Ag min R21'!C273+'nach Ag min R21'!C253)/1000</f>
        <v>-1630.4635499999999</v>
      </c>
    </row>
    <row r="29" spans="1:10" ht="10" customHeight="1">
      <c r="A29" s="8" t="s">
        <v>21</v>
      </c>
      <c r="B29" s="10">
        <v>145488.49509999997</v>
      </c>
      <c r="C29" s="10">
        <v>146835.83030500001</v>
      </c>
      <c r="D29" s="10">
        <f t="shared" ref="D29" si="8">SUM(D30:D32)</f>
        <v>150021.96100000001</v>
      </c>
      <c r="E29" s="10">
        <v>147671.63447800002</v>
      </c>
      <c r="F29" s="10">
        <v>144082</v>
      </c>
      <c r="G29" s="10">
        <v>145365.94500000004</v>
      </c>
      <c r="H29" s="10">
        <v>150101.6622015</v>
      </c>
      <c r="I29" s="10">
        <v>153888.58637389998</v>
      </c>
      <c r="J29" s="10">
        <f t="shared" ref="J29" si="9">SUM(J30:J32)</f>
        <v>157217.63986830003</v>
      </c>
    </row>
    <row r="30" spans="1:10" ht="10" customHeight="1">
      <c r="A30" s="2" t="s">
        <v>22</v>
      </c>
      <c r="B30" s="9">
        <v>81967.139099999986</v>
      </c>
      <c r="C30" s="9">
        <v>81880.782305000001</v>
      </c>
      <c r="D30" s="9">
        <v>85439.960999999996</v>
      </c>
      <c r="E30" s="9">
        <v>84201.496478000001</v>
      </c>
      <c r="F30" s="9">
        <v>81680</v>
      </c>
      <c r="G30" s="9">
        <v>82167.195000000007</v>
      </c>
      <c r="H30" s="9">
        <v>86006.924923999992</v>
      </c>
      <c r="I30" s="9">
        <v>87671.071602399985</v>
      </c>
      <c r="J30" s="9">
        <f>'nach Ag min R21'!C106/1000</f>
        <v>90969.222080799998</v>
      </c>
    </row>
    <row r="31" spans="1:10" ht="10" customHeight="1">
      <c r="A31" s="2" t="s">
        <v>23</v>
      </c>
      <c r="B31" s="9">
        <v>55971.233</v>
      </c>
      <c r="C31" s="9">
        <v>57596.358</v>
      </c>
      <c r="D31" s="9">
        <v>57140</v>
      </c>
      <c r="E31" s="9">
        <v>56540.658000000003</v>
      </c>
      <c r="F31" s="9">
        <v>55161</v>
      </c>
      <c r="G31" s="9">
        <v>55527.319000000003</v>
      </c>
      <c r="H31" s="9">
        <v>56332.071277499999</v>
      </c>
      <c r="I31" s="9">
        <v>58019.514771499998</v>
      </c>
      <c r="J31" s="9">
        <f>'nach Ag min R21'!$C$145/1000</f>
        <v>58054.247787500004</v>
      </c>
    </row>
    <row r="32" spans="1:10" ht="10" customHeight="1">
      <c r="A32" s="15" t="s">
        <v>24</v>
      </c>
      <c r="B32" s="16">
        <v>7550.1229999999996</v>
      </c>
      <c r="C32" s="16">
        <v>7358.69</v>
      </c>
      <c r="D32" s="16">
        <v>7442</v>
      </c>
      <c r="E32" s="16">
        <v>6929.48</v>
      </c>
      <c r="F32" s="16">
        <v>7241</v>
      </c>
      <c r="G32" s="16">
        <v>7671.4309999999996</v>
      </c>
      <c r="H32" s="16">
        <v>7762.6660000000002</v>
      </c>
      <c r="I32" s="16">
        <v>8198</v>
      </c>
      <c r="J32" s="16">
        <v>8194.17</v>
      </c>
    </row>
    <row r="34" spans="1:7" ht="22.5" customHeight="1">
      <c r="A34" s="54" t="s">
        <v>455</v>
      </c>
      <c r="B34" s="54"/>
      <c r="C34" s="54"/>
      <c r="D34" s="54"/>
      <c r="E34" s="54"/>
      <c r="F34" s="54"/>
      <c r="G34" s="54"/>
    </row>
    <row r="35" spans="1:7" ht="33" customHeight="1">
      <c r="A35" s="54" t="s">
        <v>467</v>
      </c>
      <c r="B35" s="54"/>
      <c r="C35" s="54"/>
      <c r="D35" s="54"/>
      <c r="E35" s="54"/>
      <c r="F35" s="54"/>
      <c r="G35" s="54"/>
    </row>
    <row r="36" spans="1:7" ht="10" customHeight="1">
      <c r="A36" s="3" t="s">
        <v>0</v>
      </c>
    </row>
  </sheetData>
  <mergeCells count="3">
    <mergeCell ref="A1:B1"/>
    <mergeCell ref="A34:G34"/>
    <mergeCell ref="A35:G35"/>
  </mergeCells>
  <phoneticPr fontId="3" type="noConversion"/>
  <pageMargins left="0.79" right="0.79" top="0.98" bottom="0.98" header="0.5" footer="0.5"/>
  <pageSetup paperSize="9" scale="86" orientation="portrait" horizontalDpi="4294967292" verticalDpi="4294967292" r:id="rId1"/>
  <headerFooter alignWithMargins="0"/>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pageSetUpPr fitToPage="1"/>
  </sheetPr>
  <dimension ref="A1:P319"/>
  <sheetViews>
    <sheetView zoomScaleNormal="100" workbookViewId="0">
      <pane ySplit="9" topLeftCell="A10" activePane="bottomLeft" state="frozen"/>
      <selection pane="bottomLeft" activeCell="B22" sqref="B22"/>
    </sheetView>
  </sheetViews>
  <sheetFormatPr baseColWidth="10" defaultColWidth="10.33203125" defaultRowHeight="12.75" customHeight="1" outlineLevelRow="1"/>
  <cols>
    <col min="1" max="1" width="19.33203125" style="26" customWidth="1"/>
    <col min="2" max="2" width="49.5" style="26" customWidth="1"/>
    <col min="3" max="3" width="11.1640625" style="26" customWidth="1"/>
    <col min="4" max="4" width="13.1640625" style="26" customWidth="1"/>
    <col min="5" max="5" width="11.1640625" style="26" customWidth="1"/>
    <col min="6" max="6" width="13.1640625" style="26" customWidth="1"/>
    <col min="7" max="7" width="14.6640625" style="26" customWidth="1"/>
    <col min="8" max="8" width="11.1640625" style="26" customWidth="1"/>
    <col min="9" max="9" width="10.33203125" style="26" customWidth="1"/>
    <col min="10" max="10" width="11.83203125" style="26" customWidth="1"/>
    <col min="11" max="11" width="11.1640625" style="26" customWidth="1"/>
    <col min="12" max="12" width="10.33203125" style="26" customWidth="1"/>
    <col min="13" max="13" width="11.83203125" style="26" customWidth="1"/>
    <col min="14" max="14" width="16.83203125" style="26" customWidth="1"/>
    <col min="15" max="15" width="10.33203125" style="26" customWidth="1"/>
    <col min="16" max="16" width="13.6640625" style="26" customWidth="1"/>
    <col min="17" max="24" width="10.83203125" style="26" customWidth="1"/>
    <col min="25" max="16384" width="10.33203125" style="26"/>
  </cols>
  <sheetData>
    <row r="1" spans="1:16" s="21" customFormat="1" ht="15" customHeight="1">
      <c r="A1" s="19" t="str">
        <f>[1]Hilfstabelle!H37</f>
        <v>(sb-nsb-LV) Voranschlag - Finanzplan nach Aufgabengebieten (min)</v>
      </c>
      <c r="B1" s="20"/>
      <c r="C1" s="20"/>
      <c r="D1" s="20"/>
      <c r="E1" s="20"/>
      <c r="F1" s="20"/>
      <c r="G1" s="20"/>
      <c r="H1" s="20"/>
      <c r="I1" s="20"/>
    </row>
    <row r="2" spans="1:16" s="21" customFormat="1" ht="15" customHeight="1" collapsed="1">
      <c r="A2" s="22" t="str">
        <f>[1]Hilfstabelle!H38</f>
        <v/>
      </c>
      <c r="H2" s="20"/>
      <c r="I2" s="20"/>
    </row>
    <row r="3" spans="1:16" s="21" customFormat="1" ht="15" hidden="1" customHeight="1" outlineLevel="1">
      <c r="A3" s="22" t="str">
        <f>[1]Hilfstabelle!H44</f>
        <v>Hinweis:</v>
      </c>
      <c r="H3" s="20"/>
      <c r="I3" s="20"/>
    </row>
    <row r="4" spans="1:16" s="21" customFormat="1" ht="15" hidden="1" customHeight="1" outlineLevel="1">
      <c r="A4" s="22" t="str">
        <f>[1]Hilfstabelle!H45</f>
        <v>Aufgrund des neuen FHG (Umsetzung der Motion Hegglin) wird ab dem Budgetzyklus 2023 / Rechnung 2023 neu das Merkmal Schuldenbremsrelevanz (sb/nsb/LV) verwendet.</v>
      </c>
      <c r="H4" s="20"/>
      <c r="I4" s="20"/>
    </row>
    <row r="5" spans="1:16" s="21" customFormat="1" ht="15" hidden="1" customHeight="1" outlineLevel="1">
      <c r="A5" s="22" t="str">
        <f>[1]Hilfstabelle!H46</f>
        <v>Bis und mit Budgetzyklus 2022 / Rechnung 2022 muss weiterhin das Merkmal Finanzierungswirksamkeit (fw/nf/LV) genutzt werden.</v>
      </c>
      <c r="H5" s="20"/>
      <c r="I5" s="20"/>
    </row>
    <row r="6" spans="1:16" s="21" customFormat="1" ht="15" hidden="1" customHeight="1" outlineLevel="1">
      <c r="A6" s="45" t="str">
        <f>[1]Hilfstabelle!H47</f>
        <v>Link zu den Detailinformationen</v>
      </c>
      <c r="H6" s="20"/>
      <c r="I6" s="20"/>
    </row>
    <row r="7" spans="1:16" s="21" customFormat="1" ht="12.75" customHeight="1">
      <c r="A7" s="23"/>
      <c r="B7" s="20"/>
      <c r="C7" s="20"/>
      <c r="D7" s="20"/>
      <c r="E7" s="20"/>
      <c r="F7" s="20"/>
      <c r="G7" s="20"/>
      <c r="H7" s="20"/>
      <c r="I7" s="20"/>
    </row>
    <row r="8" spans="1:16" ht="42">
      <c r="A8" s="24" t="s">
        <v>29</v>
      </c>
      <c r="B8" s="24" t="s">
        <v>29</v>
      </c>
      <c r="C8" s="25" t="s">
        <v>476</v>
      </c>
      <c r="D8" s="25" t="s">
        <v>468</v>
      </c>
      <c r="E8" s="25" t="s">
        <v>30</v>
      </c>
      <c r="F8" s="25" t="s">
        <v>477</v>
      </c>
      <c r="G8" s="25" t="s">
        <v>478</v>
      </c>
      <c r="H8" s="25" t="s">
        <v>469</v>
      </c>
      <c r="I8" s="25" t="s">
        <v>31</v>
      </c>
      <c r="J8" s="25" t="s">
        <v>470</v>
      </c>
      <c r="K8" s="25" t="s">
        <v>479</v>
      </c>
      <c r="L8" s="25" t="s">
        <v>471</v>
      </c>
      <c r="M8" s="25" t="s">
        <v>480</v>
      </c>
      <c r="N8" s="25" t="s">
        <v>481</v>
      </c>
      <c r="O8" s="25" t="s">
        <v>482</v>
      </c>
      <c r="P8" s="25" t="s">
        <v>483</v>
      </c>
    </row>
    <row r="9" spans="1:16" ht="14">
      <c r="A9" s="24" t="s">
        <v>32</v>
      </c>
      <c r="B9" s="24" t="s">
        <v>29</v>
      </c>
      <c r="C9" s="27" t="s">
        <v>33</v>
      </c>
      <c r="D9" s="27" t="s">
        <v>33</v>
      </c>
      <c r="E9" s="27" t="s">
        <v>33</v>
      </c>
      <c r="F9" s="27" t="s">
        <v>33</v>
      </c>
      <c r="G9" s="27" t="s">
        <v>33</v>
      </c>
      <c r="H9" s="27" t="s">
        <v>33</v>
      </c>
      <c r="I9" s="27" t="s">
        <v>33</v>
      </c>
      <c r="J9" s="27" t="s">
        <v>33</v>
      </c>
      <c r="K9" s="27" t="s">
        <v>33</v>
      </c>
      <c r="L9" s="27" t="s">
        <v>33</v>
      </c>
      <c r="M9" s="27" t="s">
        <v>33</v>
      </c>
      <c r="N9" s="27" t="s">
        <v>33</v>
      </c>
      <c r="O9" s="27" t="s">
        <v>33</v>
      </c>
      <c r="P9" s="27" t="s">
        <v>33</v>
      </c>
    </row>
    <row r="10" spans="1:16" ht="13">
      <c r="A10" s="28" t="s">
        <v>34</v>
      </c>
      <c r="B10" s="29" t="s">
        <v>35</v>
      </c>
      <c r="C10" s="30">
        <v>88455628266.76001</v>
      </c>
      <c r="D10" s="30">
        <v>80647627400</v>
      </c>
      <c r="E10" s="30">
        <v>78968117700</v>
      </c>
      <c r="F10" s="30">
        <v>3643980400</v>
      </c>
      <c r="G10" s="30">
        <v>-75324137300</v>
      </c>
      <c r="H10" s="30">
        <v>80641789000</v>
      </c>
      <c r="I10" s="30">
        <v>3646245700</v>
      </c>
      <c r="J10" s="30">
        <v>-76995543300</v>
      </c>
      <c r="K10" s="30">
        <v>81888975800</v>
      </c>
      <c r="L10" s="30">
        <v>3648009100</v>
      </c>
      <c r="M10" s="30">
        <v>-78240966700</v>
      </c>
      <c r="N10" s="30">
        <v>82298420679</v>
      </c>
      <c r="O10" s="30">
        <v>3627921400</v>
      </c>
      <c r="P10" s="30">
        <v>-78670499279</v>
      </c>
    </row>
    <row r="11" spans="1:16" ht="13">
      <c r="A11" s="31" t="s">
        <v>36</v>
      </c>
      <c r="B11" s="32" t="s">
        <v>37</v>
      </c>
      <c r="C11" s="30">
        <v>3291501045.7836809</v>
      </c>
      <c r="D11" s="30">
        <v>3580328863.7379999</v>
      </c>
      <c r="E11" s="30">
        <v>3503931208.368</v>
      </c>
      <c r="F11" s="30"/>
      <c r="G11" s="30">
        <v>-3503931208.368</v>
      </c>
      <c r="H11" s="30">
        <v>3366839160.2909999</v>
      </c>
      <c r="I11" s="30"/>
      <c r="J11" s="30">
        <v>-3366839160.2909999</v>
      </c>
      <c r="K11" s="30">
        <v>3337857234.8899999</v>
      </c>
      <c r="L11" s="30"/>
      <c r="M11" s="30">
        <v>-3337857234.8899999</v>
      </c>
      <c r="N11" s="30">
        <v>3354546521.0644498</v>
      </c>
      <c r="O11" s="30"/>
      <c r="P11" s="30">
        <v>-3354546521.0644498</v>
      </c>
    </row>
    <row r="12" spans="1:16" ht="13">
      <c r="A12" s="33" t="s">
        <v>38</v>
      </c>
      <c r="B12" s="34" t="s">
        <v>39</v>
      </c>
      <c r="C12" s="30">
        <v>327539315.92569977</v>
      </c>
      <c r="D12" s="30">
        <v>361538207.71899998</v>
      </c>
      <c r="E12" s="30">
        <v>364347131.51999998</v>
      </c>
      <c r="F12" s="30"/>
      <c r="G12" s="30">
        <v>-364347131.51999998</v>
      </c>
      <c r="H12" s="30">
        <v>368351807.18199998</v>
      </c>
      <c r="I12" s="30"/>
      <c r="J12" s="30">
        <v>-368351807.18199998</v>
      </c>
      <c r="K12" s="30">
        <v>368234215.32999998</v>
      </c>
      <c r="L12" s="30"/>
      <c r="M12" s="30">
        <v>-368234215.32999998</v>
      </c>
      <c r="N12" s="30">
        <v>370075386.40665001</v>
      </c>
      <c r="O12" s="30"/>
      <c r="P12" s="30">
        <v>-370075386.40665001</v>
      </c>
    </row>
    <row r="13" spans="1:16" ht="13">
      <c r="A13" s="35" t="s">
        <v>40</v>
      </c>
      <c r="B13" s="36" t="s">
        <v>41</v>
      </c>
      <c r="C13" s="30">
        <v>129148006.21982621</v>
      </c>
      <c r="D13" s="30">
        <v>139800705.87599999</v>
      </c>
      <c r="E13" s="30">
        <v>139491689.192</v>
      </c>
      <c r="F13" s="30"/>
      <c r="G13" s="30">
        <v>-139491689.192</v>
      </c>
      <c r="H13" s="30">
        <v>140240187.54899999</v>
      </c>
      <c r="I13" s="30"/>
      <c r="J13" s="30">
        <v>-140240187.54899999</v>
      </c>
      <c r="K13" s="30">
        <v>138947344.84999999</v>
      </c>
      <c r="L13" s="30"/>
      <c r="M13" s="30">
        <v>-138947344.84999999</v>
      </c>
      <c r="N13" s="30">
        <v>139642081.57425001</v>
      </c>
      <c r="O13" s="30"/>
      <c r="P13" s="30">
        <v>-139642081.57425001</v>
      </c>
    </row>
    <row r="14" spans="1:16" ht="13">
      <c r="A14" s="35" t="s">
        <v>42</v>
      </c>
      <c r="B14" s="36" t="s">
        <v>43</v>
      </c>
      <c r="C14" s="30">
        <v>9426362.9699338004</v>
      </c>
      <c r="D14" s="30">
        <v>12215780.159</v>
      </c>
      <c r="E14" s="30">
        <v>12349568.832</v>
      </c>
      <c r="F14" s="30"/>
      <c r="G14" s="30">
        <v>-12349568.832</v>
      </c>
      <c r="H14" s="30">
        <v>12456053.187999999</v>
      </c>
      <c r="I14" s="30"/>
      <c r="J14" s="30">
        <v>-12456053.187999999</v>
      </c>
      <c r="K14" s="30">
        <v>12562886.130000001</v>
      </c>
      <c r="L14" s="30"/>
      <c r="M14" s="30">
        <v>-12562886.130000001</v>
      </c>
      <c r="N14" s="30">
        <v>12625700.56065</v>
      </c>
      <c r="O14" s="30"/>
      <c r="P14" s="30">
        <v>-12625700.56065</v>
      </c>
    </row>
    <row r="15" spans="1:16" ht="13">
      <c r="A15" s="35" t="s">
        <v>44</v>
      </c>
      <c r="B15" s="36" t="s">
        <v>45</v>
      </c>
      <c r="C15" s="30">
        <v>59856390.908532597</v>
      </c>
      <c r="D15" s="30">
        <v>62355900.425999999</v>
      </c>
      <c r="E15" s="30">
        <v>62879280.223999999</v>
      </c>
      <c r="F15" s="30"/>
      <c r="G15" s="30">
        <v>-62879280.223999999</v>
      </c>
      <c r="H15" s="30">
        <v>63421787.038999997</v>
      </c>
      <c r="I15" s="30"/>
      <c r="J15" s="30">
        <v>-63421787.038999997</v>
      </c>
      <c r="K15" s="30">
        <v>63407095.460000001</v>
      </c>
      <c r="L15" s="30"/>
      <c r="M15" s="30">
        <v>-63407095.460000001</v>
      </c>
      <c r="N15" s="30">
        <v>63724130.937299997</v>
      </c>
      <c r="O15" s="30"/>
      <c r="P15" s="30">
        <v>-63724130.937299997</v>
      </c>
    </row>
    <row r="16" spans="1:16" ht="13">
      <c r="A16" s="35" t="s">
        <v>46</v>
      </c>
      <c r="B16" s="36" t="s">
        <v>47</v>
      </c>
      <c r="C16" s="30">
        <v>129108555.82740721</v>
      </c>
      <c r="D16" s="30">
        <v>147165821.25799999</v>
      </c>
      <c r="E16" s="30">
        <v>149626593.27200001</v>
      </c>
      <c r="F16" s="30"/>
      <c r="G16" s="30">
        <v>-149626593.27200001</v>
      </c>
      <c r="H16" s="30">
        <v>152233779.40599999</v>
      </c>
      <c r="I16" s="30"/>
      <c r="J16" s="30">
        <v>-152233779.40599999</v>
      </c>
      <c r="K16" s="30">
        <v>153316888.88999999</v>
      </c>
      <c r="L16" s="30"/>
      <c r="M16" s="30">
        <v>-153316888.88999999</v>
      </c>
      <c r="N16" s="30">
        <v>154083473.33445001</v>
      </c>
      <c r="O16" s="30"/>
      <c r="P16" s="30">
        <v>-154083473.33445001</v>
      </c>
    </row>
    <row r="17" spans="1:16" ht="13">
      <c r="A17" s="33" t="s">
        <v>48</v>
      </c>
      <c r="B17" s="34" t="s">
        <v>49</v>
      </c>
      <c r="C17" s="30">
        <v>596175661.56303656</v>
      </c>
      <c r="D17" s="30">
        <v>616275466.352</v>
      </c>
      <c r="E17" s="30">
        <v>611467122.72000003</v>
      </c>
      <c r="F17" s="30"/>
      <c r="G17" s="30">
        <v>-611467122.72000003</v>
      </c>
      <c r="H17" s="30">
        <v>600648485.09899998</v>
      </c>
      <c r="I17" s="30"/>
      <c r="J17" s="30">
        <v>-600648485.09899998</v>
      </c>
      <c r="K17" s="30">
        <v>601500151.79999995</v>
      </c>
      <c r="L17" s="30"/>
      <c r="M17" s="30">
        <v>-601500151.79999995</v>
      </c>
      <c r="N17" s="30">
        <v>604507652.55900002</v>
      </c>
      <c r="O17" s="30"/>
      <c r="P17" s="30">
        <v>-604507652.55900002</v>
      </c>
    </row>
    <row r="18" spans="1:16" ht="13">
      <c r="A18" s="35" t="s">
        <v>50</v>
      </c>
      <c r="B18" s="36" t="s">
        <v>51</v>
      </c>
      <c r="C18" s="30">
        <v>596175661.56303656</v>
      </c>
      <c r="D18" s="30">
        <v>616275466.352</v>
      </c>
      <c r="E18" s="30">
        <v>611467122.72000003</v>
      </c>
      <c r="F18" s="30"/>
      <c r="G18" s="30">
        <v>-611467122.72000003</v>
      </c>
      <c r="H18" s="30">
        <v>600648485.09899998</v>
      </c>
      <c r="I18" s="30"/>
      <c r="J18" s="30">
        <v>-600648485.09899998</v>
      </c>
      <c r="K18" s="30">
        <v>601500151.79999995</v>
      </c>
      <c r="L18" s="30"/>
      <c r="M18" s="30">
        <v>-601500151.79999995</v>
      </c>
      <c r="N18" s="30">
        <v>604507652.55900002</v>
      </c>
      <c r="O18" s="30"/>
      <c r="P18" s="30">
        <v>-604507652.55900002</v>
      </c>
    </row>
    <row r="19" spans="1:16" ht="13">
      <c r="A19" s="33" t="s">
        <v>52</v>
      </c>
      <c r="B19" s="34" t="s">
        <v>53</v>
      </c>
      <c r="C19" s="30">
        <v>218956967.23051301</v>
      </c>
      <c r="D19" s="30">
        <v>375023321.28899997</v>
      </c>
      <c r="E19" s="30">
        <v>341119921.16000003</v>
      </c>
      <c r="F19" s="30"/>
      <c r="G19" s="30">
        <v>-341119921.16000003</v>
      </c>
      <c r="H19" s="30">
        <v>242175371.84300002</v>
      </c>
      <c r="I19" s="30"/>
      <c r="J19" s="30">
        <v>-242175371.84300002</v>
      </c>
      <c r="K19" s="30">
        <v>232204599.06999996</v>
      </c>
      <c r="L19" s="30"/>
      <c r="M19" s="30">
        <v>-232204599.06999996</v>
      </c>
      <c r="N19" s="30">
        <v>233365622.06535</v>
      </c>
      <c r="O19" s="30"/>
      <c r="P19" s="30">
        <v>-233365622.06535</v>
      </c>
    </row>
    <row r="20" spans="1:16" ht="13">
      <c r="A20" s="35" t="s">
        <v>54</v>
      </c>
      <c r="B20" s="36" t="s">
        <v>55</v>
      </c>
      <c r="C20" s="30">
        <v>171521615.77172941</v>
      </c>
      <c r="D20" s="30">
        <v>227127674.766</v>
      </c>
      <c r="E20" s="30">
        <v>217946241.31200001</v>
      </c>
      <c r="F20" s="30"/>
      <c r="G20" s="30">
        <v>-217946241.31200001</v>
      </c>
      <c r="H20" s="30">
        <v>98618017.883000001</v>
      </c>
      <c r="I20" s="30"/>
      <c r="J20" s="30">
        <v>-98618017.883000001</v>
      </c>
      <c r="K20" s="30">
        <v>75575441.180000007</v>
      </c>
      <c r="L20" s="30"/>
      <c r="M20" s="30">
        <v>-75575441.180000007</v>
      </c>
      <c r="N20" s="30">
        <v>75953318.385900006</v>
      </c>
      <c r="O20" s="30"/>
      <c r="P20" s="30">
        <v>-75953318.385900006</v>
      </c>
    </row>
    <row r="21" spans="1:16" ht="13">
      <c r="A21" s="35" t="s">
        <v>56</v>
      </c>
      <c r="B21" s="36" t="s">
        <v>57</v>
      </c>
      <c r="C21" s="30">
        <v>31359416.5743718</v>
      </c>
      <c r="D21" s="30">
        <v>31959816.804000001</v>
      </c>
      <c r="E21" s="30">
        <v>32478614.280000001</v>
      </c>
      <c r="F21" s="30"/>
      <c r="G21" s="30">
        <v>-32478614.280000001</v>
      </c>
      <c r="H21" s="30">
        <v>32902106.892999999</v>
      </c>
      <c r="I21" s="30"/>
      <c r="J21" s="30">
        <v>-32902106.892999999</v>
      </c>
      <c r="K21" s="30">
        <v>33489971.280000001</v>
      </c>
      <c r="L21" s="30"/>
      <c r="M21" s="30">
        <v>-33489971.280000001</v>
      </c>
      <c r="N21" s="30">
        <v>33657421.136399999</v>
      </c>
      <c r="O21" s="30"/>
      <c r="P21" s="30">
        <v>-33657421.136399999</v>
      </c>
    </row>
    <row r="22" spans="1:16" ht="13">
      <c r="A22" s="35" t="s">
        <v>58</v>
      </c>
      <c r="B22" s="36" t="s">
        <v>59</v>
      </c>
      <c r="C22" s="30">
        <v>16075934.884411803</v>
      </c>
      <c r="D22" s="30">
        <v>115935829.71899998</v>
      </c>
      <c r="E22" s="30">
        <v>90695065.568000004</v>
      </c>
      <c r="F22" s="30"/>
      <c r="G22" s="30">
        <v>-90695065.568000004</v>
      </c>
      <c r="H22" s="30">
        <v>110655247.067</v>
      </c>
      <c r="I22" s="30"/>
      <c r="J22" s="30">
        <v>-110655247.067</v>
      </c>
      <c r="K22" s="30">
        <v>123139186.61</v>
      </c>
      <c r="L22" s="30"/>
      <c r="M22" s="30">
        <v>-123139186.61</v>
      </c>
      <c r="N22" s="30">
        <v>123754882.54305001</v>
      </c>
      <c r="O22" s="30"/>
      <c r="P22" s="30">
        <v>-123754882.54305001</v>
      </c>
    </row>
    <row r="23" spans="1:16" ht="13">
      <c r="A23" s="33" t="s">
        <v>60</v>
      </c>
      <c r="B23" s="34" t="s">
        <v>61</v>
      </c>
      <c r="C23" s="30">
        <v>1450010091.886209</v>
      </c>
      <c r="D23" s="30">
        <v>1460527560.2030001</v>
      </c>
      <c r="E23" s="30">
        <v>1419353596.0799999</v>
      </c>
      <c r="F23" s="30"/>
      <c r="G23" s="30">
        <v>-1419353596.0799999</v>
      </c>
      <c r="H23" s="30">
        <v>1407889092.4400001</v>
      </c>
      <c r="I23" s="30"/>
      <c r="J23" s="30">
        <v>-1407889092.4400001</v>
      </c>
      <c r="K23" s="30">
        <v>1396474200.1900001</v>
      </c>
      <c r="L23" s="30"/>
      <c r="M23" s="30">
        <v>-1396474200.1900001</v>
      </c>
      <c r="N23" s="30">
        <v>1403456571.1909499</v>
      </c>
      <c r="O23" s="30"/>
      <c r="P23" s="30">
        <v>-1403456571.1909499</v>
      </c>
    </row>
    <row r="24" spans="1:16" ht="13">
      <c r="A24" s="35" t="s">
        <v>62</v>
      </c>
      <c r="B24" s="36" t="s">
        <v>63</v>
      </c>
      <c r="C24" s="30">
        <v>13318720.348018199</v>
      </c>
      <c r="D24" s="30">
        <v>16076464.377</v>
      </c>
      <c r="E24" s="30">
        <v>16031922.927999999</v>
      </c>
      <c r="F24" s="30"/>
      <c r="G24" s="30">
        <v>-16031922.927999999</v>
      </c>
      <c r="H24" s="30">
        <v>16528892.140000001</v>
      </c>
      <c r="I24" s="30"/>
      <c r="J24" s="30">
        <v>-16528892.140000001</v>
      </c>
      <c r="K24" s="30">
        <v>16649296.199999999</v>
      </c>
      <c r="L24" s="30"/>
      <c r="M24" s="30">
        <v>-16649296.199999999</v>
      </c>
      <c r="N24" s="30">
        <v>16732542.681</v>
      </c>
      <c r="O24" s="30"/>
      <c r="P24" s="30">
        <v>-16732542.681</v>
      </c>
    </row>
    <row r="25" spans="1:16" ht="13">
      <c r="A25" s="35" t="s">
        <v>64</v>
      </c>
      <c r="B25" s="36" t="s">
        <v>65</v>
      </c>
      <c r="C25" s="30">
        <v>798781955.63468564</v>
      </c>
      <c r="D25" s="30">
        <v>693916035.27199996</v>
      </c>
      <c r="E25" s="30">
        <v>690379632.55999994</v>
      </c>
      <c r="F25" s="30"/>
      <c r="G25" s="30">
        <v>-690379632.55999994</v>
      </c>
      <c r="H25" s="30">
        <v>678371559.52600002</v>
      </c>
      <c r="I25" s="30"/>
      <c r="J25" s="30">
        <v>-678371559.52600002</v>
      </c>
      <c r="K25" s="30">
        <v>674673847.38999999</v>
      </c>
      <c r="L25" s="30"/>
      <c r="M25" s="30">
        <v>-674673847.38999999</v>
      </c>
      <c r="N25" s="30">
        <v>678047216.62695003</v>
      </c>
      <c r="O25" s="30"/>
      <c r="P25" s="30">
        <v>-678047216.62695003</v>
      </c>
    </row>
    <row r="26" spans="1:16" ht="13">
      <c r="A26" s="35" t="s">
        <v>66</v>
      </c>
      <c r="B26" s="36" t="s">
        <v>67</v>
      </c>
      <c r="C26" s="30">
        <v>623365560.54554546</v>
      </c>
      <c r="D26" s="30">
        <v>736030394.80599999</v>
      </c>
      <c r="E26" s="30">
        <v>698313657.176</v>
      </c>
      <c r="F26" s="30"/>
      <c r="G26" s="30">
        <v>-698313657.176</v>
      </c>
      <c r="H26" s="30">
        <v>698274711.30499995</v>
      </c>
      <c r="I26" s="30"/>
      <c r="J26" s="30">
        <v>-698274711.30499995</v>
      </c>
      <c r="K26" s="30">
        <v>690468380.33000004</v>
      </c>
      <c r="L26" s="30"/>
      <c r="M26" s="30">
        <v>-690468380.33000004</v>
      </c>
      <c r="N26" s="30">
        <v>693920722.23164999</v>
      </c>
      <c r="O26" s="30"/>
      <c r="P26" s="30">
        <v>-693920722.23164999</v>
      </c>
    </row>
    <row r="27" spans="1:16" ht="13">
      <c r="A27" s="35" t="s">
        <v>68</v>
      </c>
      <c r="B27" s="36" t="s">
        <v>69</v>
      </c>
      <c r="C27" s="30">
        <v>14543855.357960001</v>
      </c>
      <c r="D27" s="30">
        <v>14504665.748</v>
      </c>
      <c r="E27" s="30">
        <v>14628383.415999999</v>
      </c>
      <c r="F27" s="30"/>
      <c r="G27" s="30">
        <v>-14628383.415999999</v>
      </c>
      <c r="H27" s="30">
        <v>14713929.469000001</v>
      </c>
      <c r="I27" s="30"/>
      <c r="J27" s="30">
        <v>-14713929.469000001</v>
      </c>
      <c r="K27" s="30">
        <v>14682676.27</v>
      </c>
      <c r="L27" s="30"/>
      <c r="M27" s="30">
        <v>-14682676.27</v>
      </c>
      <c r="N27" s="30">
        <v>14756089.651350001</v>
      </c>
      <c r="O27" s="30"/>
      <c r="P27" s="30">
        <v>-14756089.651350001</v>
      </c>
    </row>
    <row r="28" spans="1:16" ht="13">
      <c r="A28" s="33" t="s">
        <v>70</v>
      </c>
      <c r="B28" s="34" t="s">
        <v>71</v>
      </c>
      <c r="C28" s="30">
        <v>337771357.033032</v>
      </c>
      <c r="D28" s="30">
        <v>346142093.49299997</v>
      </c>
      <c r="E28" s="30">
        <v>344987469.55199999</v>
      </c>
      <c r="F28" s="30"/>
      <c r="G28" s="30">
        <v>-344987469.55199999</v>
      </c>
      <c r="H28" s="30">
        <v>338834594.13499999</v>
      </c>
      <c r="I28" s="30"/>
      <c r="J28" s="30">
        <v>-338834594.13499999</v>
      </c>
      <c r="K28" s="30">
        <v>338679253.06</v>
      </c>
      <c r="L28" s="30"/>
      <c r="M28" s="30">
        <v>-338679253.06</v>
      </c>
      <c r="N28" s="30">
        <v>340372649.32529998</v>
      </c>
      <c r="O28" s="30"/>
      <c r="P28" s="30">
        <v>-340372649.32529998</v>
      </c>
    </row>
    <row r="29" spans="1:16" ht="13">
      <c r="A29" s="35" t="s">
        <v>72</v>
      </c>
      <c r="B29" s="36" t="s">
        <v>73</v>
      </c>
      <c r="C29" s="30">
        <v>156688417.68715701</v>
      </c>
      <c r="D29" s="30">
        <v>149897992.49900001</v>
      </c>
      <c r="E29" s="30">
        <v>147552403.40000001</v>
      </c>
      <c r="F29" s="30"/>
      <c r="G29" s="30">
        <v>-147552403.40000001</v>
      </c>
      <c r="H29" s="30">
        <v>147856843.521</v>
      </c>
      <c r="I29" s="30"/>
      <c r="J29" s="30">
        <v>-147856843.521</v>
      </c>
      <c r="K29" s="30">
        <v>147527730.16</v>
      </c>
      <c r="L29" s="30"/>
      <c r="M29" s="30">
        <v>-147527730.16</v>
      </c>
      <c r="N29" s="30">
        <v>148265368.81079999</v>
      </c>
      <c r="O29" s="30"/>
      <c r="P29" s="30">
        <v>-148265368.81079999</v>
      </c>
    </row>
    <row r="30" spans="1:16" ht="13">
      <c r="A30" s="35" t="s">
        <v>74</v>
      </c>
      <c r="B30" s="36" t="s">
        <v>75</v>
      </c>
      <c r="C30" s="30">
        <v>107030272.9665108</v>
      </c>
      <c r="D30" s="30">
        <v>118219403.88899998</v>
      </c>
      <c r="E30" s="30">
        <v>117906891.68000001</v>
      </c>
      <c r="F30" s="30"/>
      <c r="G30" s="30">
        <v>-117906891.68000001</v>
      </c>
      <c r="H30" s="30">
        <v>111521086.668</v>
      </c>
      <c r="I30" s="30"/>
      <c r="J30" s="30">
        <v>-111521086.668</v>
      </c>
      <c r="K30" s="30">
        <v>112188853.63</v>
      </c>
      <c r="L30" s="30"/>
      <c r="M30" s="30">
        <v>-112188853.63</v>
      </c>
      <c r="N30" s="30">
        <v>112749797.89815</v>
      </c>
      <c r="O30" s="30"/>
      <c r="P30" s="30">
        <v>-112749797.89815</v>
      </c>
    </row>
    <row r="31" spans="1:16" ht="13">
      <c r="A31" s="35" t="s">
        <v>76</v>
      </c>
      <c r="B31" s="36" t="s">
        <v>77</v>
      </c>
      <c r="C31" s="30">
        <v>74052666.379364207</v>
      </c>
      <c r="D31" s="30">
        <v>78024697.105000004</v>
      </c>
      <c r="E31" s="30">
        <v>79528174.472000003</v>
      </c>
      <c r="F31" s="30"/>
      <c r="G31" s="30">
        <v>-79528174.472000003</v>
      </c>
      <c r="H31" s="30">
        <v>79456663.945999995</v>
      </c>
      <c r="I31" s="30"/>
      <c r="J31" s="30">
        <v>-79456663.945999995</v>
      </c>
      <c r="K31" s="30">
        <v>78962669.269999996</v>
      </c>
      <c r="L31" s="30"/>
      <c r="M31" s="30">
        <v>-78962669.269999996</v>
      </c>
      <c r="N31" s="30">
        <v>79357482.616349995</v>
      </c>
      <c r="O31" s="30"/>
      <c r="P31" s="30">
        <v>-79357482.616349995</v>
      </c>
    </row>
    <row r="32" spans="1:16" ht="13">
      <c r="A32" s="33" t="s">
        <v>78</v>
      </c>
      <c r="B32" s="34" t="s">
        <v>79</v>
      </c>
      <c r="C32" s="30">
        <v>110977286.9061674</v>
      </c>
      <c r="D32" s="30">
        <v>137868190.866</v>
      </c>
      <c r="E32" s="30">
        <v>134420349.22400001</v>
      </c>
      <c r="F32" s="30"/>
      <c r="G32" s="30">
        <v>-134420349.22400001</v>
      </c>
      <c r="H32" s="30">
        <v>120127725.04500002</v>
      </c>
      <c r="I32" s="30"/>
      <c r="J32" s="30">
        <v>-120127725.04500002</v>
      </c>
      <c r="K32" s="30">
        <v>107406277.98999999</v>
      </c>
      <c r="L32" s="30"/>
      <c r="M32" s="30">
        <v>-107406277.98999999</v>
      </c>
      <c r="N32" s="30">
        <v>107943309.37995</v>
      </c>
      <c r="O32" s="30"/>
      <c r="P32" s="30">
        <v>-107943309.37995</v>
      </c>
    </row>
    <row r="33" spans="1:16" ht="13">
      <c r="A33" s="35" t="s">
        <v>80</v>
      </c>
      <c r="B33" s="36" t="s">
        <v>79</v>
      </c>
      <c r="C33" s="30">
        <v>110977286.9061674</v>
      </c>
      <c r="D33" s="30">
        <v>137868190.866</v>
      </c>
      <c r="E33" s="30">
        <v>134420349.22400001</v>
      </c>
      <c r="F33" s="30"/>
      <c r="G33" s="30">
        <v>-134420349.22400001</v>
      </c>
      <c r="H33" s="30">
        <v>120127725.04500002</v>
      </c>
      <c r="I33" s="30"/>
      <c r="J33" s="30">
        <v>-120127725.04500002</v>
      </c>
      <c r="K33" s="30">
        <v>107406277.98999999</v>
      </c>
      <c r="L33" s="30"/>
      <c r="M33" s="30">
        <v>-107406277.98999999</v>
      </c>
      <c r="N33" s="30">
        <v>107943309.37995</v>
      </c>
      <c r="O33" s="30"/>
      <c r="P33" s="30">
        <v>-107943309.37995</v>
      </c>
    </row>
    <row r="34" spans="1:16" ht="13">
      <c r="A34" s="33" t="s">
        <v>81</v>
      </c>
      <c r="B34" s="34" t="s">
        <v>82</v>
      </c>
      <c r="C34" s="30">
        <v>250070365.239023</v>
      </c>
      <c r="D34" s="30">
        <v>282954023.81599998</v>
      </c>
      <c r="E34" s="30">
        <v>288235618.11199999</v>
      </c>
      <c r="F34" s="30"/>
      <c r="G34" s="30">
        <v>-288235618.11199999</v>
      </c>
      <c r="H34" s="30">
        <v>288812084.54699999</v>
      </c>
      <c r="I34" s="30"/>
      <c r="J34" s="30">
        <v>-288812084.54699999</v>
      </c>
      <c r="K34" s="30">
        <v>293358537.44999999</v>
      </c>
      <c r="L34" s="30"/>
      <c r="M34" s="30">
        <v>-293358537.44999999</v>
      </c>
      <c r="N34" s="30">
        <v>294825330.13725001</v>
      </c>
      <c r="O34" s="30"/>
      <c r="P34" s="30">
        <v>-294825330.13725001</v>
      </c>
    </row>
    <row r="35" spans="1:16" ht="13">
      <c r="A35" s="35" t="s">
        <v>83</v>
      </c>
      <c r="B35" s="36" t="s">
        <v>84</v>
      </c>
      <c r="C35" s="30">
        <v>189675368.21037781</v>
      </c>
      <c r="D35" s="30">
        <v>210914130.17399999</v>
      </c>
      <c r="E35" s="30">
        <v>215588873.37599999</v>
      </c>
      <c r="F35" s="30"/>
      <c r="G35" s="30">
        <v>-215588873.37599999</v>
      </c>
      <c r="H35" s="30">
        <v>215608909.57499999</v>
      </c>
      <c r="I35" s="30"/>
      <c r="J35" s="30">
        <v>-215608909.57499999</v>
      </c>
      <c r="K35" s="30">
        <v>220248913.59999999</v>
      </c>
      <c r="L35" s="30"/>
      <c r="M35" s="30">
        <v>-220248913.59999999</v>
      </c>
      <c r="N35" s="30">
        <v>221350158.16800001</v>
      </c>
      <c r="O35" s="30"/>
      <c r="P35" s="30">
        <v>-221350158.16800001</v>
      </c>
    </row>
    <row r="36" spans="1:16" ht="13">
      <c r="A36" s="35" t="s">
        <v>85</v>
      </c>
      <c r="B36" s="36" t="s">
        <v>86</v>
      </c>
      <c r="C36" s="30">
        <v>794122.99099800014</v>
      </c>
      <c r="D36" s="30">
        <v>800661.28300000005</v>
      </c>
      <c r="E36" s="30">
        <v>801812.04799999995</v>
      </c>
      <c r="F36" s="30"/>
      <c r="G36" s="30">
        <v>-801812.04799999995</v>
      </c>
      <c r="H36" s="30">
        <v>808249.60699999996</v>
      </c>
      <c r="I36" s="30"/>
      <c r="J36" s="30">
        <v>-808249.60699999984</v>
      </c>
      <c r="K36" s="30">
        <v>814579.81</v>
      </c>
      <c r="L36" s="30"/>
      <c r="M36" s="30">
        <v>-814579.81</v>
      </c>
      <c r="N36" s="30">
        <v>818652.70904999995</v>
      </c>
      <c r="O36" s="30"/>
      <c r="P36" s="30">
        <v>-818652.70904999995</v>
      </c>
    </row>
    <row r="37" spans="1:16" ht="13">
      <c r="A37" s="35" t="s">
        <v>87</v>
      </c>
      <c r="B37" s="36" t="s">
        <v>88</v>
      </c>
      <c r="C37" s="30">
        <v>59600874.03764721</v>
      </c>
      <c r="D37" s="30">
        <v>71239232.358999997</v>
      </c>
      <c r="E37" s="30">
        <v>71844932.687999994</v>
      </c>
      <c r="F37" s="30"/>
      <c r="G37" s="30">
        <v>-71844932.687999994</v>
      </c>
      <c r="H37" s="30">
        <v>72394925.364999995</v>
      </c>
      <c r="I37" s="30"/>
      <c r="J37" s="30">
        <v>-72394925.364999995</v>
      </c>
      <c r="K37" s="30">
        <v>72295044.040000007</v>
      </c>
      <c r="L37" s="30"/>
      <c r="M37" s="30">
        <v>-72295044.040000007</v>
      </c>
      <c r="N37" s="30">
        <v>72656519.260199994</v>
      </c>
      <c r="O37" s="30"/>
      <c r="P37" s="30">
        <v>-72656519.260199994</v>
      </c>
    </row>
    <row r="38" spans="1:16" ht="13">
      <c r="A38" s="31" t="s">
        <v>89</v>
      </c>
      <c r="B38" s="32" t="s">
        <v>90</v>
      </c>
      <c r="C38" s="30">
        <v>3841409506.913425</v>
      </c>
      <c r="D38" s="30">
        <v>3668315800.2670002</v>
      </c>
      <c r="E38" s="30">
        <v>3750444435.9359994</v>
      </c>
      <c r="F38" s="30">
        <v>8076700</v>
      </c>
      <c r="G38" s="30">
        <v>-3742367735.9359999</v>
      </c>
      <c r="H38" s="30">
        <v>3835223128.5219998</v>
      </c>
      <c r="I38" s="30">
        <v>8142200</v>
      </c>
      <c r="J38" s="30">
        <v>-3827080928.5219998</v>
      </c>
      <c r="K38" s="30">
        <v>3895645397.8800006</v>
      </c>
      <c r="L38" s="30">
        <v>8156400</v>
      </c>
      <c r="M38" s="30">
        <v>-3887488997.8800006</v>
      </c>
      <c r="N38" s="30">
        <v>3915123624.8694</v>
      </c>
      <c r="O38" s="30">
        <v>8237500</v>
      </c>
      <c r="P38" s="30">
        <v>-3906886124.8694</v>
      </c>
    </row>
    <row r="39" spans="1:16" ht="13">
      <c r="A39" s="33" t="s">
        <v>91</v>
      </c>
      <c r="B39" s="34" t="s">
        <v>92</v>
      </c>
      <c r="C39" s="30">
        <v>696459779.63074338</v>
      </c>
      <c r="D39" s="30">
        <v>714132668.83599997</v>
      </c>
      <c r="E39" s="30">
        <v>728974668.86399996</v>
      </c>
      <c r="F39" s="30"/>
      <c r="G39" s="30">
        <v>-728974668.86399996</v>
      </c>
      <c r="H39" s="30">
        <v>747193945.46800005</v>
      </c>
      <c r="I39" s="30"/>
      <c r="J39" s="30">
        <v>-747193945.46800005</v>
      </c>
      <c r="K39" s="30">
        <v>759073400.24000001</v>
      </c>
      <c r="L39" s="30"/>
      <c r="M39" s="30">
        <v>-759073400.24000001</v>
      </c>
      <c r="N39" s="30">
        <v>762868767.24119997</v>
      </c>
      <c r="O39" s="30"/>
      <c r="P39" s="30">
        <v>-762868767.24119997</v>
      </c>
    </row>
    <row r="40" spans="1:16" ht="13">
      <c r="A40" s="35" t="s">
        <v>93</v>
      </c>
      <c r="B40" s="36" t="s">
        <v>94</v>
      </c>
      <c r="C40" s="30">
        <v>181072001.67427239</v>
      </c>
      <c r="D40" s="30">
        <v>167773966.56</v>
      </c>
      <c r="E40" s="30">
        <v>180006188.68799999</v>
      </c>
      <c r="F40" s="30"/>
      <c r="G40" s="30">
        <v>-180006188.68799999</v>
      </c>
      <c r="H40" s="30">
        <v>189091481.11700001</v>
      </c>
      <c r="I40" s="30"/>
      <c r="J40" s="30">
        <v>-189091481.11700001</v>
      </c>
      <c r="K40" s="30">
        <v>192311338.69999999</v>
      </c>
      <c r="L40" s="30"/>
      <c r="M40" s="30">
        <v>-192311338.69999999</v>
      </c>
      <c r="N40" s="30">
        <v>193272895.3935</v>
      </c>
      <c r="O40" s="30"/>
      <c r="P40" s="30">
        <v>-193272895.3935</v>
      </c>
    </row>
    <row r="41" spans="1:16" ht="13">
      <c r="A41" s="35" t="s">
        <v>95</v>
      </c>
      <c r="B41" s="36" t="s">
        <v>96</v>
      </c>
      <c r="C41" s="30">
        <v>515387777.95647097</v>
      </c>
      <c r="D41" s="30">
        <v>546358702.27600002</v>
      </c>
      <c r="E41" s="30">
        <v>548968480.176</v>
      </c>
      <c r="F41" s="30"/>
      <c r="G41" s="30">
        <v>-548968480.176</v>
      </c>
      <c r="H41" s="30">
        <v>558102464.35099995</v>
      </c>
      <c r="I41" s="30"/>
      <c r="J41" s="30">
        <v>-558102464.35099995</v>
      </c>
      <c r="K41" s="30">
        <v>566762061.53999996</v>
      </c>
      <c r="L41" s="30"/>
      <c r="M41" s="30">
        <v>-566762061.53999996</v>
      </c>
      <c r="N41" s="30">
        <v>569595871.8477</v>
      </c>
      <c r="O41" s="30"/>
      <c r="P41" s="30">
        <v>-569595871.8477</v>
      </c>
    </row>
    <row r="42" spans="1:16" ht="13">
      <c r="A42" s="33" t="s">
        <v>97</v>
      </c>
      <c r="B42" s="34" t="s">
        <v>98</v>
      </c>
      <c r="C42" s="30">
        <v>3047732736.283699</v>
      </c>
      <c r="D42" s="30">
        <v>2845330102.8210001</v>
      </c>
      <c r="E42" s="30">
        <v>2893479272.1279998</v>
      </c>
      <c r="F42" s="30">
        <v>2423010</v>
      </c>
      <c r="G42" s="30">
        <v>-2891056262.1279998</v>
      </c>
      <c r="H42" s="30">
        <v>2939275868.302</v>
      </c>
      <c r="I42" s="30">
        <v>2442660</v>
      </c>
      <c r="J42" s="30">
        <v>-2936833208.302</v>
      </c>
      <c r="K42" s="30">
        <v>2958198370.5</v>
      </c>
      <c r="L42" s="30">
        <v>2446920</v>
      </c>
      <c r="M42" s="30">
        <v>-2955751450.5</v>
      </c>
      <c r="N42" s="30">
        <v>2972989362.3525</v>
      </c>
      <c r="O42" s="30">
        <v>2471250</v>
      </c>
      <c r="P42" s="30">
        <v>-2970518112.3525</v>
      </c>
    </row>
    <row r="43" spans="1:16" ht="13">
      <c r="A43" s="35" t="s">
        <v>99</v>
      </c>
      <c r="B43" s="36" t="s">
        <v>100</v>
      </c>
      <c r="C43" s="30">
        <v>79259250.251837999</v>
      </c>
      <c r="D43" s="30">
        <v>82372865.247999996</v>
      </c>
      <c r="E43" s="30">
        <v>83816537.016000003</v>
      </c>
      <c r="F43" s="30"/>
      <c r="G43" s="30">
        <v>-83816537.016000003</v>
      </c>
      <c r="H43" s="30">
        <v>85210156.569000006</v>
      </c>
      <c r="I43" s="30"/>
      <c r="J43" s="30">
        <v>-85210156.569000006</v>
      </c>
      <c r="K43" s="30">
        <v>86779722.959999993</v>
      </c>
      <c r="L43" s="30"/>
      <c r="M43" s="30">
        <v>-86779722.959999993</v>
      </c>
      <c r="N43" s="30">
        <v>87213621.5748</v>
      </c>
      <c r="O43" s="30"/>
      <c r="P43" s="30">
        <v>-87213621.5748</v>
      </c>
    </row>
    <row r="44" spans="1:16" ht="13">
      <c r="A44" s="35" t="s">
        <v>101</v>
      </c>
      <c r="B44" s="36" t="s">
        <v>102</v>
      </c>
      <c r="C44" s="30">
        <v>1094062358.536783</v>
      </c>
      <c r="D44" s="30">
        <v>1148004944.28</v>
      </c>
      <c r="E44" s="30">
        <v>1169508196.9200001</v>
      </c>
      <c r="F44" s="30"/>
      <c r="G44" s="30">
        <v>-1169508196.9200001</v>
      </c>
      <c r="H44" s="30">
        <v>1192918365.2279999</v>
      </c>
      <c r="I44" s="30"/>
      <c r="J44" s="30">
        <v>-1192918365.2279999</v>
      </c>
      <c r="K44" s="30">
        <v>1217155351.1099999</v>
      </c>
      <c r="L44" s="30"/>
      <c r="M44" s="30">
        <v>-1217155351.1099999</v>
      </c>
      <c r="N44" s="30">
        <v>1223241127.86555</v>
      </c>
      <c r="O44" s="30"/>
      <c r="P44" s="30">
        <v>-1223241127.86555</v>
      </c>
    </row>
    <row r="45" spans="1:16" ht="13">
      <c r="A45" s="35" t="s">
        <v>103</v>
      </c>
      <c r="B45" s="36" t="s">
        <v>104</v>
      </c>
      <c r="C45" s="30">
        <v>619150214.84396601</v>
      </c>
      <c r="D45" s="30">
        <v>554278934.60000002</v>
      </c>
      <c r="E45" s="30">
        <v>564311360.85599995</v>
      </c>
      <c r="F45" s="30"/>
      <c r="G45" s="30">
        <v>-564311360.85599995</v>
      </c>
      <c r="H45" s="30">
        <v>575938491.87699997</v>
      </c>
      <c r="I45" s="30"/>
      <c r="J45" s="30">
        <v>-575938491.87699997</v>
      </c>
      <c r="K45" s="30">
        <v>587517921.10000002</v>
      </c>
      <c r="L45" s="30"/>
      <c r="M45" s="30">
        <v>-587517921.10000002</v>
      </c>
      <c r="N45" s="30">
        <v>590455510.70550001</v>
      </c>
      <c r="O45" s="30"/>
      <c r="P45" s="30">
        <v>-590455510.70550001</v>
      </c>
    </row>
    <row r="46" spans="1:16" ht="13">
      <c r="A46" s="35" t="s">
        <v>105</v>
      </c>
      <c r="B46" s="36" t="s">
        <v>106</v>
      </c>
      <c r="C46" s="30">
        <v>353064487.481112</v>
      </c>
      <c r="D46" s="30">
        <v>373177658.69300002</v>
      </c>
      <c r="E46" s="30">
        <v>386875037.33600003</v>
      </c>
      <c r="F46" s="30"/>
      <c r="G46" s="30">
        <v>-386875037.33600003</v>
      </c>
      <c r="H46" s="30">
        <v>384084274.62800002</v>
      </c>
      <c r="I46" s="30"/>
      <c r="J46" s="30">
        <v>-384084274.62800002</v>
      </c>
      <c r="K46" s="30">
        <v>392064215.32999998</v>
      </c>
      <c r="L46" s="30"/>
      <c r="M46" s="30">
        <v>-392064215.32999998</v>
      </c>
      <c r="N46" s="30">
        <v>394024536.40665001</v>
      </c>
      <c r="O46" s="30"/>
      <c r="P46" s="30">
        <v>-394024536.40665001</v>
      </c>
    </row>
    <row r="47" spans="1:16" ht="13">
      <c r="A47" s="35" t="s">
        <v>107</v>
      </c>
      <c r="B47" s="36" t="s">
        <v>108</v>
      </c>
      <c r="C47" s="30">
        <v>13056965.73</v>
      </c>
      <c r="D47" s="30">
        <v>13075100</v>
      </c>
      <c r="E47" s="30">
        <v>12300000</v>
      </c>
      <c r="F47" s="30"/>
      <c r="G47" s="30">
        <v>-12300000</v>
      </c>
      <c r="H47" s="30">
        <v>12300000</v>
      </c>
      <c r="I47" s="30"/>
      <c r="J47" s="30">
        <v>-12300000</v>
      </c>
      <c r="K47" s="30">
        <v>12300000</v>
      </c>
      <c r="L47" s="30"/>
      <c r="M47" s="30">
        <v>-12300000</v>
      </c>
      <c r="N47" s="30">
        <v>12361500</v>
      </c>
      <c r="O47" s="30"/>
      <c r="P47" s="30">
        <v>-12361500</v>
      </c>
    </row>
    <row r="48" spans="1:16" ht="13">
      <c r="A48" s="35" t="s">
        <v>109</v>
      </c>
      <c r="B48" s="36" t="s">
        <v>110</v>
      </c>
      <c r="C48" s="30">
        <v>889139459.44000006</v>
      </c>
      <c r="D48" s="30">
        <v>674420600</v>
      </c>
      <c r="E48" s="30">
        <v>676668140</v>
      </c>
      <c r="F48" s="30">
        <v>2423010</v>
      </c>
      <c r="G48" s="30">
        <v>-674245130</v>
      </c>
      <c r="H48" s="30">
        <v>688824580</v>
      </c>
      <c r="I48" s="30">
        <v>2442660</v>
      </c>
      <c r="J48" s="30">
        <v>-686381920</v>
      </c>
      <c r="K48" s="30">
        <v>662381160</v>
      </c>
      <c r="L48" s="30">
        <v>2446920</v>
      </c>
      <c r="M48" s="30">
        <v>-659934240</v>
      </c>
      <c r="N48" s="30">
        <v>665693065.79999995</v>
      </c>
      <c r="O48" s="30">
        <v>2471250</v>
      </c>
      <c r="P48" s="30">
        <v>-663221815.79999995</v>
      </c>
    </row>
    <row r="49" spans="1:16" ht="13">
      <c r="A49" s="33" t="s">
        <v>111</v>
      </c>
      <c r="B49" s="34" t="s">
        <v>112</v>
      </c>
      <c r="C49" s="30">
        <v>97216990.998983398</v>
      </c>
      <c r="D49" s="30">
        <v>108853028.61</v>
      </c>
      <c r="E49" s="30">
        <v>127990494.94400001</v>
      </c>
      <c r="F49" s="30">
        <v>5653690</v>
      </c>
      <c r="G49" s="30">
        <v>-122336804.94400001</v>
      </c>
      <c r="H49" s="30">
        <v>148753314.752</v>
      </c>
      <c r="I49" s="30">
        <v>5699540</v>
      </c>
      <c r="J49" s="30">
        <v>-143053774.752</v>
      </c>
      <c r="K49" s="30">
        <v>178373627.13999999</v>
      </c>
      <c r="L49" s="30">
        <v>5709480</v>
      </c>
      <c r="M49" s="30">
        <v>-172664147.13999999</v>
      </c>
      <c r="N49" s="30">
        <v>179265495.2757</v>
      </c>
      <c r="O49" s="30">
        <v>5766250</v>
      </c>
      <c r="P49" s="30">
        <v>-173499245.2757</v>
      </c>
    </row>
    <row r="50" spans="1:16" ht="13">
      <c r="A50" s="35" t="s">
        <v>113</v>
      </c>
      <c r="B50" s="36" t="s">
        <v>94</v>
      </c>
      <c r="C50" s="30">
        <v>35171264.587740198</v>
      </c>
      <c r="D50" s="30">
        <v>37610558.762999997</v>
      </c>
      <c r="E50" s="30">
        <v>37654430.928000003</v>
      </c>
      <c r="F50" s="30">
        <v>5653690</v>
      </c>
      <c r="G50" s="30">
        <v>-32000740.927999999</v>
      </c>
      <c r="H50" s="30">
        <v>37956089.903999999</v>
      </c>
      <c r="I50" s="30">
        <v>5699540</v>
      </c>
      <c r="J50" s="30">
        <v>-32256549.903999999</v>
      </c>
      <c r="K50" s="30">
        <v>38126369.409999996</v>
      </c>
      <c r="L50" s="30">
        <v>5709480</v>
      </c>
      <c r="M50" s="30">
        <v>-32416889.41</v>
      </c>
      <c r="N50" s="30">
        <v>38317001.25705</v>
      </c>
      <c r="O50" s="30">
        <v>5766250</v>
      </c>
      <c r="P50" s="30">
        <v>-32550751.25705</v>
      </c>
    </row>
    <row r="51" spans="1:16" ht="13">
      <c r="A51" s="35" t="s">
        <v>114</v>
      </c>
      <c r="B51" s="36" t="s">
        <v>115</v>
      </c>
      <c r="C51" s="30">
        <v>62045726.4112432</v>
      </c>
      <c r="D51" s="30">
        <v>71242469.847000003</v>
      </c>
      <c r="E51" s="30">
        <v>90336064.016000003</v>
      </c>
      <c r="F51" s="30"/>
      <c r="G51" s="30">
        <v>-90336064.016000003</v>
      </c>
      <c r="H51" s="30">
        <v>110797224.848</v>
      </c>
      <c r="I51" s="30"/>
      <c r="J51" s="30">
        <v>-110797224.848</v>
      </c>
      <c r="K51" s="30">
        <v>140247257.72999999</v>
      </c>
      <c r="L51" s="30"/>
      <c r="M51" s="30">
        <v>-140247257.72999999</v>
      </c>
      <c r="N51" s="30">
        <v>140948494.01865</v>
      </c>
      <c r="O51" s="30"/>
      <c r="P51" s="30">
        <v>-140948494.01865</v>
      </c>
    </row>
    <row r="52" spans="1:16" ht="13">
      <c r="A52" s="31" t="s">
        <v>116</v>
      </c>
      <c r="B52" s="32" t="s">
        <v>117</v>
      </c>
      <c r="C52" s="30">
        <v>5952068983.3238764</v>
      </c>
      <c r="D52" s="30">
        <v>6420568030.2969999</v>
      </c>
      <c r="E52" s="30">
        <v>6440510380.7919998</v>
      </c>
      <c r="F52" s="30"/>
      <c r="G52" s="30">
        <v>-6440510380.7919998</v>
      </c>
      <c r="H52" s="30">
        <v>6576728755.2860003</v>
      </c>
      <c r="I52" s="30"/>
      <c r="J52" s="30">
        <v>-6576728755.2860003</v>
      </c>
      <c r="K52" s="30">
        <v>6680792889.3599997</v>
      </c>
      <c r="L52" s="30"/>
      <c r="M52" s="30">
        <v>-6680792889.3599997</v>
      </c>
      <c r="N52" s="30">
        <v>6714196853.8067999</v>
      </c>
      <c r="O52" s="30"/>
      <c r="P52" s="30">
        <v>-6714196853.8067999</v>
      </c>
    </row>
    <row r="53" spans="1:16" ht="13">
      <c r="A53" s="33" t="s">
        <v>118</v>
      </c>
      <c r="B53" s="34" t="s">
        <v>119</v>
      </c>
      <c r="C53" s="30">
        <v>4921810461.3705816</v>
      </c>
      <c r="D53" s="30">
        <v>5256278600.9440002</v>
      </c>
      <c r="E53" s="30">
        <v>5289389342.1920004</v>
      </c>
      <c r="F53" s="30"/>
      <c r="G53" s="30">
        <v>-5289389342.1920004</v>
      </c>
      <c r="H53" s="30">
        <v>5426950963.6619997</v>
      </c>
      <c r="I53" s="30"/>
      <c r="J53" s="30">
        <v>-5426950963.6619997</v>
      </c>
      <c r="K53" s="30">
        <v>5522624639.6300001</v>
      </c>
      <c r="L53" s="30"/>
      <c r="M53" s="30">
        <v>-5522624639.6300001</v>
      </c>
      <c r="N53" s="30">
        <v>5550237762.8281498</v>
      </c>
      <c r="O53" s="30"/>
      <c r="P53" s="30">
        <v>-5550237762.8281498</v>
      </c>
    </row>
    <row r="54" spans="1:16" ht="13">
      <c r="A54" s="35" t="s">
        <v>120</v>
      </c>
      <c r="B54" s="36" t="s">
        <v>121</v>
      </c>
      <c r="C54" s="30">
        <v>1849933424.2373509</v>
      </c>
      <c r="D54" s="30">
        <v>2151343598.8699999</v>
      </c>
      <c r="E54" s="30">
        <v>2155594794.0640001</v>
      </c>
      <c r="F54" s="30"/>
      <c r="G54" s="30">
        <v>-2155594794.0640001</v>
      </c>
      <c r="H54" s="30">
        <v>2280700019.8530002</v>
      </c>
      <c r="I54" s="30"/>
      <c r="J54" s="30">
        <v>-2280700019.8530002</v>
      </c>
      <c r="K54" s="30">
        <v>2361275524.1700001</v>
      </c>
      <c r="L54" s="30"/>
      <c r="M54" s="30">
        <v>-2361275524.1700001</v>
      </c>
      <c r="N54" s="30">
        <v>2373081901.7908502</v>
      </c>
      <c r="O54" s="30"/>
      <c r="P54" s="30">
        <v>-2373081901.7908502</v>
      </c>
    </row>
    <row r="55" spans="1:16" ht="13">
      <c r="A55" s="35" t="s">
        <v>122</v>
      </c>
      <c r="B55" s="36" t="s">
        <v>123</v>
      </c>
      <c r="C55" s="30">
        <v>581861757.86571479</v>
      </c>
      <c r="D55" s="30">
        <v>578891618.954</v>
      </c>
      <c r="E55" s="30">
        <v>583605086.72800004</v>
      </c>
      <c r="F55" s="30"/>
      <c r="G55" s="30">
        <v>-583605086.72800004</v>
      </c>
      <c r="H55" s="30">
        <v>585845415.47300005</v>
      </c>
      <c r="I55" s="30"/>
      <c r="J55" s="30">
        <v>-585845415.47300005</v>
      </c>
      <c r="K55" s="30">
        <v>587315033.76999998</v>
      </c>
      <c r="L55" s="30"/>
      <c r="M55" s="30">
        <v>-587315033.76999998</v>
      </c>
      <c r="N55" s="30">
        <v>590251608.93885005</v>
      </c>
      <c r="O55" s="30"/>
      <c r="P55" s="30">
        <v>-590251608.93885005</v>
      </c>
    </row>
    <row r="56" spans="1:16" ht="13">
      <c r="A56" s="35" t="s">
        <v>124</v>
      </c>
      <c r="B56" s="36" t="s">
        <v>125</v>
      </c>
      <c r="C56" s="30">
        <v>561711329.0874958</v>
      </c>
      <c r="D56" s="30">
        <v>556316863.38199997</v>
      </c>
      <c r="E56" s="30">
        <v>561040598.88</v>
      </c>
      <c r="F56" s="30"/>
      <c r="G56" s="30">
        <v>-561040598.88</v>
      </c>
      <c r="H56" s="30">
        <v>563198407.41600001</v>
      </c>
      <c r="I56" s="30"/>
      <c r="J56" s="30">
        <v>-563198407.41600001</v>
      </c>
      <c r="K56" s="30">
        <v>564951495.46000004</v>
      </c>
      <c r="L56" s="30"/>
      <c r="M56" s="30">
        <v>-564951495.46000004</v>
      </c>
      <c r="N56" s="30">
        <v>567776252.93729997</v>
      </c>
      <c r="O56" s="30"/>
      <c r="P56" s="30">
        <v>-567776252.93729997</v>
      </c>
    </row>
    <row r="57" spans="1:16" ht="13">
      <c r="A57" s="35" t="s">
        <v>126</v>
      </c>
      <c r="B57" s="36" t="s">
        <v>127</v>
      </c>
      <c r="C57" s="30">
        <v>1687895284.4791679</v>
      </c>
      <c r="D57" s="30">
        <v>1731876353.52</v>
      </c>
      <c r="E57" s="30">
        <v>1748001036.312</v>
      </c>
      <c r="F57" s="30"/>
      <c r="G57" s="30">
        <v>-1748001036.312</v>
      </c>
      <c r="H57" s="30">
        <v>1754585657</v>
      </c>
      <c r="I57" s="30"/>
      <c r="J57" s="30">
        <v>-1754585657</v>
      </c>
      <c r="K57" s="30">
        <v>1764998250.3599999</v>
      </c>
      <c r="L57" s="30"/>
      <c r="M57" s="30">
        <v>-1764998250.3599999</v>
      </c>
      <c r="N57" s="30">
        <v>1773823241.6118</v>
      </c>
      <c r="O57" s="30"/>
      <c r="P57" s="30">
        <v>-1773823241.6118</v>
      </c>
    </row>
    <row r="58" spans="1:16" ht="13">
      <c r="A58" s="35" t="s">
        <v>128</v>
      </c>
      <c r="B58" s="36" t="s">
        <v>129</v>
      </c>
      <c r="C58" s="30">
        <v>107790203.28299721</v>
      </c>
      <c r="D58" s="30">
        <v>111576021.045</v>
      </c>
      <c r="E58" s="30">
        <v>114184933.31999999</v>
      </c>
      <c r="F58" s="30"/>
      <c r="G58" s="30">
        <v>-114184933.31999999</v>
      </c>
      <c r="H58" s="30">
        <v>115218658.50300001</v>
      </c>
      <c r="I58" s="30"/>
      <c r="J58" s="30">
        <v>-115218658.50300001</v>
      </c>
      <c r="K58" s="30">
        <v>116223114.76000001</v>
      </c>
      <c r="L58" s="30"/>
      <c r="M58" s="30">
        <v>-116223114.76000001</v>
      </c>
      <c r="N58" s="30">
        <v>116804230.3338</v>
      </c>
      <c r="O58" s="30"/>
      <c r="P58" s="30">
        <v>-116804230.3338</v>
      </c>
    </row>
    <row r="59" spans="1:16" ht="13">
      <c r="A59" s="35" t="s">
        <v>130</v>
      </c>
      <c r="B59" s="36" t="s">
        <v>131</v>
      </c>
      <c r="C59" s="30">
        <v>132618462.41785462</v>
      </c>
      <c r="D59" s="30">
        <v>126274145.17299999</v>
      </c>
      <c r="E59" s="30">
        <v>126962892.888</v>
      </c>
      <c r="F59" s="30"/>
      <c r="G59" s="30">
        <v>-126962892.888</v>
      </c>
      <c r="H59" s="30">
        <v>127402805.41699998</v>
      </c>
      <c r="I59" s="30"/>
      <c r="J59" s="30">
        <v>-127402805.41699998</v>
      </c>
      <c r="K59" s="30">
        <v>127861221.11</v>
      </c>
      <c r="L59" s="30"/>
      <c r="M59" s="30">
        <v>-127861221.11</v>
      </c>
      <c r="N59" s="30">
        <v>128500527.21555001</v>
      </c>
      <c r="O59" s="30"/>
      <c r="P59" s="30">
        <v>-128500527.21555001</v>
      </c>
    </row>
    <row r="60" spans="1:16" ht="13">
      <c r="A60" s="33" t="s">
        <v>132</v>
      </c>
      <c r="B60" s="34" t="s">
        <v>133</v>
      </c>
      <c r="C60" s="30">
        <v>137994324.00817561</v>
      </c>
      <c r="D60" s="30">
        <v>191499151.98300001</v>
      </c>
      <c r="E60" s="30">
        <v>165576367.23199999</v>
      </c>
      <c r="F60" s="30"/>
      <c r="G60" s="30">
        <v>-165576367.23199999</v>
      </c>
      <c r="H60" s="30">
        <v>166405154.90700001</v>
      </c>
      <c r="I60" s="30"/>
      <c r="J60" s="30">
        <v>-166405154.90700001</v>
      </c>
      <c r="K60" s="30">
        <v>167528408.16999999</v>
      </c>
      <c r="L60" s="30"/>
      <c r="M60" s="30">
        <v>-167528408.16999999</v>
      </c>
      <c r="N60" s="30">
        <v>168366050.21085</v>
      </c>
      <c r="O60" s="30"/>
      <c r="P60" s="30">
        <v>-168366050.21085</v>
      </c>
    </row>
    <row r="61" spans="1:16" ht="13">
      <c r="A61" s="35" t="s">
        <v>134</v>
      </c>
      <c r="B61" s="36" t="s">
        <v>135</v>
      </c>
      <c r="C61" s="30">
        <v>33912974.139642797</v>
      </c>
      <c r="D61" s="30">
        <v>36952246.012000002</v>
      </c>
      <c r="E61" s="30">
        <v>37106059.799999997</v>
      </c>
      <c r="F61" s="30"/>
      <c r="G61" s="30">
        <v>-37106059.799999997</v>
      </c>
      <c r="H61" s="30">
        <v>37182251.193999998</v>
      </c>
      <c r="I61" s="30"/>
      <c r="J61" s="30">
        <v>-37182251.193999998</v>
      </c>
      <c r="K61" s="30">
        <v>37492405.200000003</v>
      </c>
      <c r="L61" s="30"/>
      <c r="M61" s="30">
        <v>-37492405.200000003</v>
      </c>
      <c r="N61" s="30">
        <v>37679867.226000004</v>
      </c>
      <c r="O61" s="30"/>
      <c r="P61" s="30">
        <v>-37679867.226000004</v>
      </c>
    </row>
    <row r="62" spans="1:16" ht="13">
      <c r="A62" s="35" t="s">
        <v>136</v>
      </c>
      <c r="B62" s="36" t="s">
        <v>137</v>
      </c>
      <c r="C62" s="30">
        <v>104081349.86853281</v>
      </c>
      <c r="D62" s="30">
        <v>154546905.97099999</v>
      </c>
      <c r="E62" s="30">
        <v>128470307.432</v>
      </c>
      <c r="F62" s="30"/>
      <c r="G62" s="30">
        <v>-128470307.432</v>
      </c>
      <c r="H62" s="30">
        <v>129222903.71299998</v>
      </c>
      <c r="I62" s="30"/>
      <c r="J62" s="30">
        <v>-129222903.71299998</v>
      </c>
      <c r="K62" s="30">
        <v>130036002.97</v>
      </c>
      <c r="L62" s="30"/>
      <c r="M62" s="30">
        <v>-130036002.97</v>
      </c>
      <c r="N62" s="30">
        <v>130686182.98485</v>
      </c>
      <c r="O62" s="30"/>
      <c r="P62" s="30">
        <v>-130686182.98485</v>
      </c>
    </row>
    <row r="63" spans="1:16" ht="13">
      <c r="A63" s="33" t="s">
        <v>138</v>
      </c>
      <c r="B63" s="34" t="s">
        <v>139</v>
      </c>
      <c r="C63" s="30">
        <v>496347691.22129458</v>
      </c>
      <c r="D63" s="30">
        <v>559450417.66799998</v>
      </c>
      <c r="E63" s="30">
        <v>564392711.79200006</v>
      </c>
      <c r="F63" s="30"/>
      <c r="G63" s="30">
        <v>-564392711.79200006</v>
      </c>
      <c r="H63" s="30">
        <v>566926873.31799996</v>
      </c>
      <c r="I63" s="30"/>
      <c r="J63" s="30">
        <v>-566926873.31799996</v>
      </c>
      <c r="K63" s="30">
        <v>570633370.57000005</v>
      </c>
      <c r="L63" s="30"/>
      <c r="M63" s="30">
        <v>-570633370.57000005</v>
      </c>
      <c r="N63" s="30">
        <v>573486537.42285001</v>
      </c>
      <c r="O63" s="30"/>
      <c r="P63" s="30">
        <v>-573486537.42285001</v>
      </c>
    </row>
    <row r="64" spans="1:16" ht="13">
      <c r="A64" s="35" t="s">
        <v>140</v>
      </c>
      <c r="B64" s="36" t="s">
        <v>141</v>
      </c>
      <c r="C64" s="30">
        <v>403984008.67129463</v>
      </c>
      <c r="D64" s="30">
        <v>429429017.66799998</v>
      </c>
      <c r="E64" s="30">
        <v>433361511.792</v>
      </c>
      <c r="F64" s="30"/>
      <c r="G64" s="30">
        <v>-433361511.792</v>
      </c>
      <c r="H64" s="30">
        <v>434926173.31800002</v>
      </c>
      <c r="I64" s="30"/>
      <c r="J64" s="30">
        <v>-434926173.31800002</v>
      </c>
      <c r="K64" s="30">
        <v>438104670.56999999</v>
      </c>
      <c r="L64" s="30"/>
      <c r="M64" s="30">
        <v>-438104670.56999999</v>
      </c>
      <c r="N64" s="30">
        <v>440295193.92285001</v>
      </c>
      <c r="O64" s="30"/>
      <c r="P64" s="30">
        <v>-440295193.92285001</v>
      </c>
    </row>
    <row r="65" spans="1:16" ht="13">
      <c r="A65" s="35" t="s">
        <v>142</v>
      </c>
      <c r="B65" s="36" t="s">
        <v>143</v>
      </c>
      <c r="C65" s="30">
        <v>90949882.549999997</v>
      </c>
      <c r="D65" s="30">
        <v>128603600</v>
      </c>
      <c r="E65" s="30">
        <v>129609200</v>
      </c>
      <c r="F65" s="30"/>
      <c r="G65" s="30">
        <v>-129609200</v>
      </c>
      <c r="H65" s="30">
        <v>130574600</v>
      </c>
      <c r="I65" s="30"/>
      <c r="J65" s="30">
        <v>-130574600</v>
      </c>
      <c r="K65" s="30">
        <v>131096900</v>
      </c>
      <c r="L65" s="30"/>
      <c r="M65" s="30">
        <v>-131096900</v>
      </c>
      <c r="N65" s="30">
        <v>131752384.5</v>
      </c>
      <c r="O65" s="30"/>
      <c r="P65" s="30">
        <v>-131752384.5</v>
      </c>
    </row>
    <row r="66" spans="1:16" ht="13">
      <c r="A66" s="35" t="s">
        <v>144</v>
      </c>
      <c r="B66" s="36" t="s">
        <v>145</v>
      </c>
      <c r="C66" s="30">
        <v>1413800</v>
      </c>
      <c r="D66" s="30">
        <v>1417800</v>
      </c>
      <c r="E66" s="30">
        <v>1422000</v>
      </c>
      <c r="F66" s="30"/>
      <c r="G66" s="30">
        <v>-1422000</v>
      </c>
      <c r="H66" s="30">
        <v>1426100</v>
      </c>
      <c r="I66" s="30"/>
      <c r="J66" s="30">
        <v>-1426100</v>
      </c>
      <c r="K66" s="30">
        <v>1431800</v>
      </c>
      <c r="L66" s="30"/>
      <c r="M66" s="30">
        <v>-1431800</v>
      </c>
      <c r="N66" s="30">
        <v>1438959</v>
      </c>
      <c r="O66" s="30"/>
      <c r="P66" s="30">
        <v>-1438959</v>
      </c>
    </row>
    <row r="67" spans="1:16" ht="13">
      <c r="A67" s="33" t="s">
        <v>146</v>
      </c>
      <c r="B67" s="34" t="s">
        <v>147</v>
      </c>
      <c r="C67" s="30">
        <v>395916506.72382379</v>
      </c>
      <c r="D67" s="30">
        <v>413339859.70200002</v>
      </c>
      <c r="E67" s="30">
        <v>421151959.57599998</v>
      </c>
      <c r="F67" s="30"/>
      <c r="G67" s="30">
        <v>-421151959.57599998</v>
      </c>
      <c r="H67" s="30">
        <v>416445763.39899999</v>
      </c>
      <c r="I67" s="30"/>
      <c r="J67" s="30">
        <v>-416445763.39899999</v>
      </c>
      <c r="K67" s="30">
        <v>420006470.99000001</v>
      </c>
      <c r="L67" s="30"/>
      <c r="M67" s="30">
        <v>-420006470.99000001</v>
      </c>
      <c r="N67" s="30">
        <v>422106503.34495002</v>
      </c>
      <c r="O67" s="30"/>
      <c r="P67" s="30">
        <v>-422106503.34495002</v>
      </c>
    </row>
    <row r="68" spans="1:16" ht="13">
      <c r="A68" s="35" t="s">
        <v>148</v>
      </c>
      <c r="B68" s="36" t="s">
        <v>147</v>
      </c>
      <c r="C68" s="30">
        <v>395916506.72382379</v>
      </c>
      <c r="D68" s="30">
        <v>413339859.70200002</v>
      </c>
      <c r="E68" s="30">
        <v>421151959.57599998</v>
      </c>
      <c r="F68" s="30"/>
      <c r="G68" s="30">
        <v>-421151959.57599998</v>
      </c>
      <c r="H68" s="30">
        <v>416445763.39899999</v>
      </c>
      <c r="I68" s="30"/>
      <c r="J68" s="30">
        <v>-416445763.39899999</v>
      </c>
      <c r="K68" s="30">
        <v>420006470.99000001</v>
      </c>
      <c r="L68" s="30"/>
      <c r="M68" s="30">
        <v>-420006470.99000001</v>
      </c>
      <c r="N68" s="30">
        <v>422106503.34495002</v>
      </c>
      <c r="O68" s="30"/>
      <c r="P68" s="30">
        <v>-422106503.34495002</v>
      </c>
    </row>
    <row r="69" spans="1:16" ht="13">
      <c r="A69" s="31" t="s">
        <v>149</v>
      </c>
      <c r="B69" s="32" t="s">
        <v>150</v>
      </c>
      <c r="C69" s="30">
        <v>7551382759.3117743</v>
      </c>
      <c r="D69" s="30">
        <v>8487016558.7670012</v>
      </c>
      <c r="E69" s="30">
        <v>8662585859.3920002</v>
      </c>
      <c r="F69" s="30">
        <v>9153900</v>
      </c>
      <c r="G69" s="30">
        <v>-8653431959.3920002</v>
      </c>
      <c r="H69" s="30">
        <v>8837316666.4659996</v>
      </c>
      <c r="I69" s="30">
        <v>9150650</v>
      </c>
      <c r="J69" s="30">
        <v>-8828166016.4659996</v>
      </c>
      <c r="K69" s="30">
        <v>8968719676.5300007</v>
      </c>
      <c r="L69" s="30">
        <v>9196700</v>
      </c>
      <c r="M69" s="30">
        <v>-8959522976.5300007</v>
      </c>
      <c r="N69" s="30">
        <v>9013563274.9126492</v>
      </c>
      <c r="O69" s="30">
        <v>9333650</v>
      </c>
      <c r="P69" s="30">
        <v>-9004229624.9126492</v>
      </c>
    </row>
    <row r="70" spans="1:16" ht="13">
      <c r="A70" s="33" t="s">
        <v>151</v>
      </c>
      <c r="B70" s="34" t="s">
        <v>152</v>
      </c>
      <c r="C70" s="30">
        <v>951024099.49546206</v>
      </c>
      <c r="D70" s="30">
        <v>1021548045.3890001</v>
      </c>
      <c r="E70" s="30">
        <v>1022078053.3839999</v>
      </c>
      <c r="F70" s="30"/>
      <c r="G70" s="30">
        <v>-1022078053.3839999</v>
      </c>
      <c r="H70" s="30">
        <v>1032316010.4810001</v>
      </c>
      <c r="I70" s="30"/>
      <c r="J70" s="30">
        <v>-1032316010.4810001</v>
      </c>
      <c r="K70" s="30">
        <v>1050584831.6</v>
      </c>
      <c r="L70" s="30"/>
      <c r="M70" s="30">
        <v>-1050584831.6</v>
      </c>
      <c r="N70" s="30">
        <v>1055837755.758</v>
      </c>
      <c r="O70" s="30"/>
      <c r="P70" s="30">
        <v>-1055837755.758</v>
      </c>
    </row>
    <row r="71" spans="1:16" ht="13">
      <c r="A71" s="35" t="s">
        <v>153</v>
      </c>
      <c r="B71" s="36" t="s">
        <v>154</v>
      </c>
      <c r="C71" s="30">
        <v>726858823.35597825</v>
      </c>
      <c r="D71" s="30">
        <v>758650603.42900002</v>
      </c>
      <c r="E71" s="30">
        <v>753225389.296</v>
      </c>
      <c r="F71" s="30"/>
      <c r="G71" s="30">
        <v>-753225389.296</v>
      </c>
      <c r="H71" s="30">
        <v>756121097.26400006</v>
      </c>
      <c r="I71" s="30"/>
      <c r="J71" s="30">
        <v>-756121097.26400006</v>
      </c>
      <c r="K71" s="30">
        <v>769099665.58000004</v>
      </c>
      <c r="L71" s="30"/>
      <c r="M71" s="30">
        <v>-769099665.58000004</v>
      </c>
      <c r="N71" s="30">
        <v>772945163.90789998</v>
      </c>
      <c r="O71" s="30"/>
      <c r="P71" s="30">
        <v>-772945163.90789998</v>
      </c>
    </row>
    <row r="72" spans="1:16" ht="13">
      <c r="A72" s="35" t="s">
        <v>155</v>
      </c>
      <c r="B72" s="36" t="s">
        <v>156</v>
      </c>
      <c r="C72" s="30">
        <v>224165276.13948399</v>
      </c>
      <c r="D72" s="30">
        <v>262897441.96000001</v>
      </c>
      <c r="E72" s="30">
        <v>268852664.088</v>
      </c>
      <c r="F72" s="30"/>
      <c r="G72" s="30">
        <v>-268852664.088</v>
      </c>
      <c r="H72" s="30">
        <v>276194913.21700001</v>
      </c>
      <c r="I72" s="30"/>
      <c r="J72" s="30">
        <v>-276194913.21700001</v>
      </c>
      <c r="K72" s="30">
        <v>281485166.01999998</v>
      </c>
      <c r="L72" s="30"/>
      <c r="M72" s="30">
        <v>-281485166.01999998</v>
      </c>
      <c r="N72" s="30">
        <v>282892591.85009998</v>
      </c>
      <c r="O72" s="30"/>
      <c r="P72" s="30">
        <v>-282892591.85009998</v>
      </c>
    </row>
    <row r="73" spans="1:16" ht="13">
      <c r="A73" s="33" t="s">
        <v>157</v>
      </c>
      <c r="B73" s="34" t="s">
        <v>158</v>
      </c>
      <c r="C73" s="30">
        <v>2270149227.541594</v>
      </c>
      <c r="D73" s="30">
        <v>2342602233.0450001</v>
      </c>
      <c r="E73" s="30">
        <v>2374404435.8639998</v>
      </c>
      <c r="F73" s="30"/>
      <c r="G73" s="30">
        <v>-2374404435.8639998</v>
      </c>
      <c r="H73" s="30">
        <v>2418451565.5510001</v>
      </c>
      <c r="I73" s="30"/>
      <c r="J73" s="30">
        <v>-2418451565.5510001</v>
      </c>
      <c r="K73" s="30">
        <v>2459703143.9699998</v>
      </c>
      <c r="L73" s="30"/>
      <c r="M73" s="30">
        <v>-2459703143.9699998</v>
      </c>
      <c r="N73" s="30">
        <v>2472001659.6898499</v>
      </c>
      <c r="O73" s="30"/>
      <c r="P73" s="30">
        <v>-2472001659.6898499</v>
      </c>
    </row>
    <row r="74" spans="1:16" ht="13">
      <c r="A74" s="35" t="s">
        <v>159</v>
      </c>
      <c r="B74" s="36" t="s">
        <v>160</v>
      </c>
      <c r="C74" s="30">
        <v>806888906.97364998</v>
      </c>
      <c r="D74" s="30">
        <v>818875197.85899997</v>
      </c>
      <c r="E74" s="30">
        <v>831642187.04799998</v>
      </c>
      <c r="F74" s="30"/>
      <c r="G74" s="30">
        <v>-831642187.04799998</v>
      </c>
      <c r="H74" s="30">
        <v>850110114.35699999</v>
      </c>
      <c r="I74" s="30"/>
      <c r="J74" s="30">
        <v>-850110114.35699999</v>
      </c>
      <c r="K74" s="30">
        <v>863543045.30999994</v>
      </c>
      <c r="L74" s="30"/>
      <c r="M74" s="30">
        <v>-863543045.30999994</v>
      </c>
      <c r="N74" s="30">
        <v>867860760.53655005</v>
      </c>
      <c r="O74" s="30"/>
      <c r="P74" s="30">
        <v>-867860760.53655005</v>
      </c>
    </row>
    <row r="75" spans="1:16" ht="13">
      <c r="A75" s="35" t="s">
        <v>161</v>
      </c>
      <c r="B75" s="36" t="s">
        <v>162</v>
      </c>
      <c r="C75" s="30">
        <v>828934380.71396804</v>
      </c>
      <c r="D75" s="30">
        <v>857340274.33299994</v>
      </c>
      <c r="E75" s="30">
        <v>867339207.84800005</v>
      </c>
      <c r="F75" s="30"/>
      <c r="G75" s="30">
        <v>-867339207.84800005</v>
      </c>
      <c r="H75" s="30">
        <v>881013588.05700004</v>
      </c>
      <c r="I75" s="30"/>
      <c r="J75" s="30">
        <v>-881013588.05700004</v>
      </c>
      <c r="K75" s="30">
        <v>896995718.13</v>
      </c>
      <c r="L75" s="30"/>
      <c r="M75" s="30">
        <v>-896995718.13</v>
      </c>
      <c r="N75" s="30">
        <v>901480696.72064996</v>
      </c>
      <c r="O75" s="30"/>
      <c r="P75" s="30">
        <v>-901480696.72064996</v>
      </c>
    </row>
    <row r="76" spans="1:16" ht="13">
      <c r="A76" s="35" t="s">
        <v>163</v>
      </c>
      <c r="B76" s="36" t="s">
        <v>164</v>
      </c>
      <c r="C76" s="30">
        <v>634325939.85397601</v>
      </c>
      <c r="D76" s="30">
        <v>666386760.85300004</v>
      </c>
      <c r="E76" s="30">
        <v>675423040.96800005</v>
      </c>
      <c r="F76" s="30"/>
      <c r="G76" s="30">
        <v>-675423040.96800005</v>
      </c>
      <c r="H76" s="30">
        <v>687327863.13699996</v>
      </c>
      <c r="I76" s="30"/>
      <c r="J76" s="30">
        <v>-687327863.13699996</v>
      </c>
      <c r="K76" s="30">
        <v>699164380.52999997</v>
      </c>
      <c r="L76" s="30"/>
      <c r="M76" s="30">
        <v>-699164380.52999997</v>
      </c>
      <c r="N76" s="30">
        <v>702660202.43264997</v>
      </c>
      <c r="O76" s="30"/>
      <c r="P76" s="30">
        <v>-702660202.43264997</v>
      </c>
    </row>
    <row r="77" spans="1:16" ht="13">
      <c r="A77" s="33" t="s">
        <v>165</v>
      </c>
      <c r="B77" s="34" t="s">
        <v>166</v>
      </c>
      <c r="C77" s="30">
        <v>2980583380.0934758</v>
      </c>
      <c r="D77" s="30">
        <v>3275556381.8530002</v>
      </c>
      <c r="E77" s="30">
        <v>3349831753.9679999</v>
      </c>
      <c r="F77" s="30"/>
      <c r="G77" s="30">
        <v>-3349831753.9679999</v>
      </c>
      <c r="H77" s="30">
        <v>3428541069.1370001</v>
      </c>
      <c r="I77" s="30"/>
      <c r="J77" s="30">
        <v>-3428541069.1370001</v>
      </c>
      <c r="K77" s="30">
        <v>3475488180.5300002</v>
      </c>
      <c r="L77" s="30"/>
      <c r="M77" s="30">
        <v>-3475488180.5300002</v>
      </c>
      <c r="N77" s="30">
        <v>3492865621.4326501</v>
      </c>
      <c r="O77" s="30"/>
      <c r="P77" s="30">
        <v>-3492865621.4326501</v>
      </c>
    </row>
    <row r="78" spans="1:16" ht="13">
      <c r="A78" s="35" t="s">
        <v>167</v>
      </c>
      <c r="B78" s="36" t="s">
        <v>166</v>
      </c>
      <c r="C78" s="30">
        <v>2980583380.0934758</v>
      </c>
      <c r="D78" s="30">
        <v>3275556381.8530002</v>
      </c>
      <c r="E78" s="30">
        <v>3349831753.9679999</v>
      </c>
      <c r="F78" s="30"/>
      <c r="G78" s="30">
        <v>-3349831753.9679999</v>
      </c>
      <c r="H78" s="30">
        <v>3428541069.1370001</v>
      </c>
      <c r="I78" s="30"/>
      <c r="J78" s="30">
        <v>-3428541069.1370001</v>
      </c>
      <c r="K78" s="30">
        <v>3475488180.5300002</v>
      </c>
      <c r="L78" s="30"/>
      <c r="M78" s="30">
        <v>-3475488180.5300002</v>
      </c>
      <c r="N78" s="30">
        <v>3492865621.4326501</v>
      </c>
      <c r="O78" s="30"/>
      <c r="P78" s="30">
        <v>-3492865621.4326501</v>
      </c>
    </row>
    <row r="79" spans="1:16" ht="13">
      <c r="A79" s="33" t="s">
        <v>168</v>
      </c>
      <c r="B79" s="34" t="s">
        <v>169</v>
      </c>
      <c r="C79" s="30">
        <v>1301328760.1877589</v>
      </c>
      <c r="D79" s="30">
        <v>1791143096.52</v>
      </c>
      <c r="E79" s="30">
        <v>1856966092.4159999</v>
      </c>
      <c r="F79" s="30">
        <v>9153900</v>
      </c>
      <c r="G79" s="30">
        <v>-1847812192.4159999</v>
      </c>
      <c r="H79" s="30">
        <v>1896018261.457</v>
      </c>
      <c r="I79" s="30">
        <v>9150650</v>
      </c>
      <c r="J79" s="30">
        <v>-1886867611.4569998</v>
      </c>
      <c r="K79" s="30">
        <v>1920886515.4100003</v>
      </c>
      <c r="L79" s="30">
        <v>9196700</v>
      </c>
      <c r="M79" s="30">
        <v>-1911689815.4100003</v>
      </c>
      <c r="N79" s="30">
        <v>1930490947.9870501</v>
      </c>
      <c r="O79" s="30">
        <v>9333650</v>
      </c>
      <c r="P79" s="30">
        <v>-1921157297.9870501</v>
      </c>
    </row>
    <row r="80" spans="1:16" ht="13">
      <c r="A80" s="35" t="s">
        <v>170</v>
      </c>
      <c r="B80" s="36" t="s">
        <v>171</v>
      </c>
      <c r="C80" s="30">
        <v>2982409.1396924001</v>
      </c>
      <c r="D80" s="30">
        <v>2810248.8930000006</v>
      </c>
      <c r="E80" s="30">
        <v>2763607.5359999998</v>
      </c>
      <c r="F80" s="30"/>
      <c r="G80" s="30">
        <v>-2763607.5359999994</v>
      </c>
      <c r="H80" s="30">
        <v>2770739.6740000001</v>
      </c>
      <c r="I80" s="30"/>
      <c r="J80" s="30">
        <v>-2770739.6740000001</v>
      </c>
      <c r="K80" s="30">
        <v>2763473.42</v>
      </c>
      <c r="L80" s="30"/>
      <c r="M80" s="30">
        <v>-2763473.42</v>
      </c>
      <c r="N80" s="30">
        <v>2777290.7870999998</v>
      </c>
      <c r="O80" s="30"/>
      <c r="P80" s="30">
        <v>-2777290.7870999998</v>
      </c>
    </row>
    <row r="81" spans="1:16" ht="13">
      <c r="A81" s="35" t="s">
        <v>172</v>
      </c>
      <c r="B81" s="36" t="s">
        <v>173</v>
      </c>
      <c r="C81" s="30">
        <v>2830268.0517099998</v>
      </c>
      <c r="D81" s="30">
        <v>2867770.4</v>
      </c>
      <c r="E81" s="30">
        <v>2910197.7</v>
      </c>
      <c r="F81" s="30"/>
      <c r="G81" s="30">
        <v>-2910197.7</v>
      </c>
      <c r="H81" s="30">
        <v>2975211.4</v>
      </c>
      <c r="I81" s="30"/>
      <c r="J81" s="30">
        <v>-2975211.4</v>
      </c>
      <c r="K81" s="30">
        <v>2988007.2</v>
      </c>
      <c r="L81" s="30"/>
      <c r="M81" s="30">
        <v>-2988007.2</v>
      </c>
      <c r="N81" s="30">
        <v>3002947.236</v>
      </c>
      <c r="O81" s="30"/>
      <c r="P81" s="30">
        <v>-3002947.236</v>
      </c>
    </row>
    <row r="82" spans="1:16" ht="13">
      <c r="A82" s="35" t="s">
        <v>174</v>
      </c>
      <c r="B82" s="36" t="s">
        <v>175</v>
      </c>
      <c r="C82" s="30">
        <v>16376841.971332602</v>
      </c>
      <c r="D82" s="30">
        <v>18137398.405999999</v>
      </c>
      <c r="E82" s="30">
        <v>18946316.780000001</v>
      </c>
      <c r="F82" s="30"/>
      <c r="G82" s="30">
        <v>-18946316.780000001</v>
      </c>
      <c r="H82" s="30">
        <v>19158458.620000001</v>
      </c>
      <c r="I82" s="30"/>
      <c r="J82" s="30">
        <v>-19158458.620000001</v>
      </c>
      <c r="K82" s="30">
        <v>19283449.800000001</v>
      </c>
      <c r="L82" s="30"/>
      <c r="M82" s="30">
        <v>-19283449.800000001</v>
      </c>
      <c r="N82" s="30">
        <v>19379867.048999999</v>
      </c>
      <c r="O82" s="30"/>
      <c r="P82" s="30">
        <v>-19379867.048999999</v>
      </c>
    </row>
    <row r="83" spans="1:16" ht="13">
      <c r="A83" s="35" t="s">
        <v>176</v>
      </c>
      <c r="B83" s="36" t="s">
        <v>177</v>
      </c>
      <c r="C83" s="30">
        <v>327071447.562464</v>
      </c>
      <c r="D83" s="30">
        <v>545915908.55999994</v>
      </c>
      <c r="E83" s="30">
        <v>569038059.88800001</v>
      </c>
      <c r="F83" s="30"/>
      <c r="G83" s="30">
        <v>-569038059.88800001</v>
      </c>
      <c r="H83" s="30">
        <v>583900118.81700003</v>
      </c>
      <c r="I83" s="30"/>
      <c r="J83" s="30">
        <v>-583900118.81700003</v>
      </c>
      <c r="K83" s="30">
        <v>584770335.22000003</v>
      </c>
      <c r="L83" s="30"/>
      <c r="M83" s="30">
        <v>-584770335.22000003</v>
      </c>
      <c r="N83" s="30">
        <v>587694186.89610004</v>
      </c>
      <c r="O83" s="30"/>
      <c r="P83" s="30">
        <v>-587694186.89610004</v>
      </c>
    </row>
    <row r="84" spans="1:16" ht="13">
      <c r="A84" s="35" t="s">
        <v>178</v>
      </c>
      <c r="B84" s="36" t="s">
        <v>179</v>
      </c>
      <c r="C84" s="30">
        <v>1984846.79</v>
      </c>
      <c r="D84" s="30">
        <v>2208100</v>
      </c>
      <c r="E84" s="30">
        <v>2214400</v>
      </c>
      <c r="F84" s="30"/>
      <c r="G84" s="30">
        <v>-2214400</v>
      </c>
      <c r="H84" s="30">
        <v>2220800</v>
      </c>
      <c r="I84" s="30"/>
      <c r="J84" s="30">
        <v>-2220800</v>
      </c>
      <c r="K84" s="30">
        <v>2229600</v>
      </c>
      <c r="L84" s="30"/>
      <c r="M84" s="30">
        <v>-2229600</v>
      </c>
      <c r="N84" s="30">
        <v>2240748</v>
      </c>
      <c r="O84" s="30"/>
      <c r="P84" s="30">
        <v>-2240748</v>
      </c>
    </row>
    <row r="85" spans="1:16" ht="13">
      <c r="A85" s="35" t="s">
        <v>180</v>
      </c>
      <c r="B85" s="36" t="s">
        <v>181</v>
      </c>
      <c r="C85" s="30">
        <v>49714621.184083998</v>
      </c>
      <c r="D85" s="30">
        <v>121010941.33400001</v>
      </c>
      <c r="E85" s="30">
        <v>125028837.876</v>
      </c>
      <c r="F85" s="30"/>
      <c r="G85" s="30">
        <v>-125028837.876</v>
      </c>
      <c r="H85" s="30">
        <v>128797352.90899999</v>
      </c>
      <c r="I85" s="30"/>
      <c r="J85" s="30">
        <v>-128797352.90899999</v>
      </c>
      <c r="K85" s="30">
        <v>131769964.59</v>
      </c>
      <c r="L85" s="30"/>
      <c r="M85" s="30">
        <v>-131769964.59</v>
      </c>
      <c r="N85" s="30">
        <v>132428814.41294999</v>
      </c>
      <c r="O85" s="30"/>
      <c r="P85" s="30">
        <v>-132428814.41294999</v>
      </c>
    </row>
    <row r="86" spans="1:16" ht="13">
      <c r="A86" s="35" t="s">
        <v>182</v>
      </c>
      <c r="B86" s="36" t="s">
        <v>183</v>
      </c>
      <c r="C86" s="30">
        <v>3762789.5023896</v>
      </c>
      <c r="D86" s="30">
        <v>4103808.111</v>
      </c>
      <c r="E86" s="30">
        <v>3998782.9440000001</v>
      </c>
      <c r="F86" s="30"/>
      <c r="G86" s="30">
        <v>-3998782.9440000001</v>
      </c>
      <c r="H86" s="30">
        <v>3937297.773</v>
      </c>
      <c r="I86" s="30"/>
      <c r="J86" s="30">
        <v>-3937297.773</v>
      </c>
      <c r="K86" s="30">
        <v>3885434.5</v>
      </c>
      <c r="L86" s="30"/>
      <c r="M86" s="30">
        <v>-3885434.5</v>
      </c>
      <c r="N86" s="30">
        <v>3904861.6724999999</v>
      </c>
      <c r="O86" s="30"/>
      <c r="P86" s="30">
        <v>-3904861.6724999999</v>
      </c>
    </row>
    <row r="87" spans="1:16" ht="13">
      <c r="A87" s="35" t="s">
        <v>184</v>
      </c>
      <c r="B87" s="36" t="s">
        <v>185</v>
      </c>
      <c r="C87" s="30">
        <v>25293368.9728516</v>
      </c>
      <c r="D87" s="30">
        <v>96820159.829999998</v>
      </c>
      <c r="E87" s="30">
        <v>103627558.98</v>
      </c>
      <c r="F87" s="30"/>
      <c r="G87" s="30">
        <v>-103627558.98</v>
      </c>
      <c r="H87" s="30">
        <v>107148113.06999999</v>
      </c>
      <c r="I87" s="30"/>
      <c r="J87" s="30">
        <v>-107148113.06999999</v>
      </c>
      <c r="K87" s="30">
        <v>109220586.3</v>
      </c>
      <c r="L87" s="30"/>
      <c r="M87" s="30">
        <v>-109220586.3</v>
      </c>
      <c r="N87" s="30">
        <v>109766689.2315</v>
      </c>
      <c r="O87" s="30"/>
      <c r="P87" s="30">
        <v>-109766689.2315</v>
      </c>
    </row>
    <row r="88" spans="1:16" ht="13">
      <c r="A88" s="35" t="s">
        <v>186</v>
      </c>
      <c r="B88" s="36" t="s">
        <v>187</v>
      </c>
      <c r="C88" s="30">
        <v>165065888.17653099</v>
      </c>
      <c r="D88" s="30">
        <v>203103491.104</v>
      </c>
      <c r="E88" s="30">
        <v>208288840.38</v>
      </c>
      <c r="F88" s="30"/>
      <c r="G88" s="30">
        <v>-208288840.38</v>
      </c>
      <c r="H88" s="30">
        <v>213069029.77000001</v>
      </c>
      <c r="I88" s="30"/>
      <c r="J88" s="30">
        <v>-213069029.77000001</v>
      </c>
      <c r="K88" s="30">
        <v>217704224.40000001</v>
      </c>
      <c r="L88" s="30"/>
      <c r="M88" s="30">
        <v>-217704224.40000001</v>
      </c>
      <c r="N88" s="30">
        <v>218792745.52200001</v>
      </c>
      <c r="O88" s="30"/>
      <c r="P88" s="30">
        <v>-218792745.52200001</v>
      </c>
    </row>
    <row r="89" spans="1:16" ht="13">
      <c r="A89" s="37" t="s">
        <v>188</v>
      </c>
      <c r="B89" s="36" t="s">
        <v>189</v>
      </c>
      <c r="C89" s="30">
        <v>105984393.6616184</v>
      </c>
      <c r="D89" s="30">
        <v>138779015.22</v>
      </c>
      <c r="E89" s="30">
        <v>143047834.80399999</v>
      </c>
      <c r="F89" s="30">
        <v>9153900</v>
      </c>
      <c r="G89" s="30">
        <v>-133893934.80400001</v>
      </c>
      <c r="H89" s="30">
        <v>145781336.24900001</v>
      </c>
      <c r="I89" s="30">
        <v>9150650</v>
      </c>
      <c r="J89" s="30">
        <v>-136630686.24900001</v>
      </c>
      <c r="K89" s="30">
        <v>147651366.02000001</v>
      </c>
      <c r="L89" s="30">
        <v>9196700</v>
      </c>
      <c r="M89" s="30">
        <v>-138454666.02000001</v>
      </c>
      <c r="N89" s="30">
        <v>148389622.85010001</v>
      </c>
      <c r="O89" s="30">
        <v>9333650</v>
      </c>
      <c r="P89" s="30">
        <v>-139055972.85010001</v>
      </c>
    </row>
    <row r="90" spans="1:16" ht="13">
      <c r="A90" s="38" t="s">
        <v>190</v>
      </c>
      <c r="B90" s="39" t="s">
        <v>191</v>
      </c>
      <c r="C90" s="30"/>
      <c r="D90" s="30">
        <v>474639.38000000012</v>
      </c>
      <c r="E90" s="30">
        <v>479361.12699999998</v>
      </c>
      <c r="F90" s="30"/>
      <c r="G90" s="30">
        <v>-479361.12699999992</v>
      </c>
      <c r="H90" s="30">
        <v>488183.81300000008</v>
      </c>
      <c r="I90" s="30"/>
      <c r="J90" s="30">
        <v>-488183.81300000002</v>
      </c>
      <c r="K90" s="30">
        <v>491957.30400000012</v>
      </c>
      <c r="L90" s="30"/>
      <c r="M90" s="30">
        <v>-491957.304</v>
      </c>
      <c r="N90" s="30">
        <v>494417.09052000003</v>
      </c>
      <c r="O90" s="30"/>
      <c r="P90" s="30">
        <v>-494417.09052000003</v>
      </c>
    </row>
    <row r="91" spans="1:16" ht="13">
      <c r="A91" s="38" t="s">
        <v>192</v>
      </c>
      <c r="B91" s="39" t="s">
        <v>193</v>
      </c>
      <c r="C91" s="30"/>
      <c r="D91" s="30"/>
      <c r="E91" s="30">
        <v>614095.86</v>
      </c>
      <c r="F91" s="30"/>
      <c r="G91" s="30">
        <v>-614095.85999999987</v>
      </c>
      <c r="H91" s="30">
        <v>1234121.74</v>
      </c>
      <c r="I91" s="30"/>
      <c r="J91" s="30">
        <v>-1234121.74</v>
      </c>
      <c r="K91" s="30">
        <v>1850093.9180000001</v>
      </c>
      <c r="L91" s="30"/>
      <c r="M91" s="30">
        <v>-1850093.9180000001</v>
      </c>
      <c r="N91" s="30">
        <v>1859344.3875899999</v>
      </c>
      <c r="O91" s="30"/>
      <c r="P91" s="30">
        <v>-1859344.3875899999</v>
      </c>
    </row>
    <row r="92" spans="1:16" ht="13">
      <c r="A92" s="38" t="s">
        <v>194</v>
      </c>
      <c r="B92" s="39" t="s">
        <v>195</v>
      </c>
      <c r="C92" s="30">
        <v>327.98</v>
      </c>
      <c r="D92" s="30">
        <v>497144.24</v>
      </c>
      <c r="E92" s="30">
        <v>495023.75300000008</v>
      </c>
      <c r="F92" s="30"/>
      <c r="G92" s="30">
        <v>-495023.75300000003</v>
      </c>
      <c r="H92" s="30">
        <v>497833.72700000007</v>
      </c>
      <c r="I92" s="30"/>
      <c r="J92" s="30">
        <v>-497833.72700000001</v>
      </c>
      <c r="K92" s="30">
        <v>495492.08199999999</v>
      </c>
      <c r="L92" s="30"/>
      <c r="M92" s="30">
        <v>-495492.08199999988</v>
      </c>
      <c r="N92" s="30">
        <v>497969.54240999999</v>
      </c>
      <c r="O92" s="30"/>
      <c r="P92" s="30">
        <v>-497969.54240999999</v>
      </c>
    </row>
    <row r="93" spans="1:16" ht="13">
      <c r="A93" s="38" t="s">
        <v>196</v>
      </c>
      <c r="B93" s="39" t="s">
        <v>197</v>
      </c>
      <c r="C93" s="30">
        <v>32635.968357999998</v>
      </c>
      <c r="D93" s="30">
        <v>96460</v>
      </c>
      <c r="E93" s="30">
        <v>96303.27</v>
      </c>
      <c r="F93" s="30"/>
      <c r="G93" s="30">
        <v>-96303.27</v>
      </c>
      <c r="H93" s="30">
        <v>96849.93</v>
      </c>
      <c r="I93" s="30"/>
      <c r="J93" s="30">
        <v>-96849.93</v>
      </c>
      <c r="K93" s="30">
        <v>96394.38</v>
      </c>
      <c r="L93" s="30"/>
      <c r="M93" s="30">
        <v>-96394.38</v>
      </c>
      <c r="N93" s="30">
        <v>96876.351899999994</v>
      </c>
      <c r="O93" s="30"/>
      <c r="P93" s="30">
        <v>-96876.351899999994</v>
      </c>
    </row>
    <row r="94" spans="1:16" ht="13">
      <c r="A94" s="38" t="s">
        <v>198</v>
      </c>
      <c r="B94" s="39" t="s">
        <v>199</v>
      </c>
      <c r="C94" s="30">
        <v>115583.4305304</v>
      </c>
      <c r="D94" s="30">
        <v>187418.6</v>
      </c>
      <c r="E94" s="30">
        <v>185759.29399999999</v>
      </c>
      <c r="F94" s="30"/>
      <c r="G94" s="30">
        <v>-185759.29399999999</v>
      </c>
      <c r="H94" s="30">
        <v>235936.03899999999</v>
      </c>
      <c r="I94" s="30"/>
      <c r="J94" s="30">
        <v>-235936.03899999999</v>
      </c>
      <c r="K94" s="30">
        <v>235925.53599999999</v>
      </c>
      <c r="L94" s="30"/>
      <c r="M94" s="30">
        <v>-235925.53599999999</v>
      </c>
      <c r="N94" s="30">
        <v>237105.16368</v>
      </c>
      <c r="O94" s="30"/>
      <c r="P94" s="30">
        <v>-237105.16368</v>
      </c>
    </row>
    <row r="95" spans="1:16" ht="13">
      <c r="A95" s="38" t="s">
        <v>484</v>
      </c>
      <c r="B95" s="39" t="s">
        <v>485</v>
      </c>
      <c r="C95" s="30">
        <v>216763.04</v>
      </c>
      <c r="D95" s="30"/>
      <c r="E95" s="30"/>
      <c r="F95" s="30"/>
      <c r="G95" s="30"/>
      <c r="H95" s="30"/>
      <c r="I95" s="30"/>
      <c r="J95" s="30"/>
      <c r="K95" s="30"/>
      <c r="L95" s="30"/>
      <c r="M95" s="30"/>
      <c r="N95" s="30"/>
      <c r="O95" s="30"/>
      <c r="P95" s="30"/>
    </row>
    <row r="96" spans="1:16" ht="13">
      <c r="A96" s="38" t="s">
        <v>200</v>
      </c>
      <c r="B96" s="39" t="s">
        <v>201</v>
      </c>
      <c r="C96" s="30">
        <v>11866581</v>
      </c>
      <c r="D96" s="30">
        <v>12311352</v>
      </c>
      <c r="E96" s="30">
        <v>12421488.5</v>
      </c>
      <c r="F96" s="30"/>
      <c r="G96" s="30">
        <v>-12421488.5</v>
      </c>
      <c r="H96" s="30">
        <v>12616557</v>
      </c>
      <c r="I96" s="30"/>
      <c r="J96" s="30">
        <v>-12616557</v>
      </c>
      <c r="K96" s="30">
        <v>12844620.5</v>
      </c>
      <c r="L96" s="30"/>
      <c r="M96" s="30">
        <v>-12844620.5</v>
      </c>
      <c r="N96" s="30">
        <v>12908843.602499999</v>
      </c>
      <c r="O96" s="30"/>
      <c r="P96" s="30">
        <v>-12908843.602499999</v>
      </c>
    </row>
    <row r="97" spans="1:16" ht="13">
      <c r="A97" s="38" t="s">
        <v>202</v>
      </c>
      <c r="B97" s="39" t="s">
        <v>203</v>
      </c>
      <c r="C97" s="30">
        <v>690600</v>
      </c>
      <c r="D97" s="30">
        <v>604800</v>
      </c>
      <c r="E97" s="30">
        <v>564300</v>
      </c>
      <c r="F97" s="30"/>
      <c r="G97" s="30">
        <v>-564300</v>
      </c>
      <c r="H97" s="30">
        <v>576300</v>
      </c>
      <c r="I97" s="30"/>
      <c r="J97" s="30">
        <v>-576300</v>
      </c>
      <c r="K97" s="30">
        <v>573300</v>
      </c>
      <c r="L97" s="30"/>
      <c r="M97" s="30">
        <v>-573300</v>
      </c>
      <c r="N97" s="30">
        <v>576166.5</v>
      </c>
      <c r="O97" s="30"/>
      <c r="P97" s="30">
        <v>-576166.5</v>
      </c>
    </row>
    <row r="98" spans="1:16" ht="13">
      <c r="A98" s="38" t="s">
        <v>204</v>
      </c>
      <c r="B98" s="39" t="s">
        <v>205</v>
      </c>
      <c r="C98" s="42">
        <v>7932764</v>
      </c>
      <c r="D98" s="30">
        <v>9120400</v>
      </c>
      <c r="E98" s="30">
        <v>9117450</v>
      </c>
      <c r="F98" s="30">
        <v>9153900</v>
      </c>
      <c r="G98" s="30">
        <v>36450</v>
      </c>
      <c r="H98" s="30">
        <v>9087050</v>
      </c>
      <c r="I98" s="30">
        <v>9150650</v>
      </c>
      <c r="J98" s="30">
        <v>63600</v>
      </c>
      <c r="K98" s="30">
        <v>9123700</v>
      </c>
      <c r="L98" s="30">
        <v>9196700</v>
      </c>
      <c r="M98" s="30">
        <v>73000</v>
      </c>
      <c r="N98" s="30">
        <v>9169318.5</v>
      </c>
      <c r="O98" s="30">
        <v>9333650</v>
      </c>
      <c r="P98" s="30">
        <v>164331.5</v>
      </c>
    </row>
    <row r="99" spans="1:16" ht="13">
      <c r="A99" s="38" t="s">
        <v>206</v>
      </c>
      <c r="B99" s="39" t="s">
        <v>207</v>
      </c>
      <c r="C99" s="42">
        <v>83036458.080799997</v>
      </c>
      <c r="D99" s="30">
        <v>77864136</v>
      </c>
      <c r="E99" s="30">
        <v>78159928</v>
      </c>
      <c r="F99" s="30"/>
      <c r="G99" s="30">
        <v>-78159928</v>
      </c>
      <c r="H99" s="30">
        <v>78473024</v>
      </c>
      <c r="I99" s="30"/>
      <c r="J99" s="30">
        <v>-78473024</v>
      </c>
      <c r="K99" s="30">
        <v>78052912</v>
      </c>
      <c r="L99" s="30"/>
      <c r="M99" s="30">
        <v>-78052912</v>
      </c>
      <c r="N99" s="30">
        <v>78443176.560000002</v>
      </c>
      <c r="O99" s="30"/>
      <c r="P99" s="30">
        <v>-78443176.560000002</v>
      </c>
    </row>
    <row r="100" spans="1:16" ht="13">
      <c r="A100" s="38" t="s">
        <v>486</v>
      </c>
      <c r="B100" s="39" t="s">
        <v>445</v>
      </c>
      <c r="C100" s="30">
        <v>-121495.23119999999</v>
      </c>
      <c r="D100" s="30"/>
      <c r="E100" s="30"/>
      <c r="F100" s="30"/>
      <c r="G100" s="30"/>
      <c r="H100" s="30"/>
      <c r="I100" s="30"/>
      <c r="J100" s="30"/>
      <c r="K100" s="30"/>
      <c r="L100" s="30"/>
      <c r="M100" s="30"/>
      <c r="N100" s="30"/>
      <c r="O100" s="30"/>
      <c r="P100" s="30"/>
    </row>
    <row r="101" spans="1:16" ht="13">
      <c r="A101" s="38" t="s">
        <v>208</v>
      </c>
      <c r="B101" s="39" t="s">
        <v>205</v>
      </c>
      <c r="C101" s="30">
        <v>126625.31</v>
      </c>
      <c r="D101" s="30">
        <v>128960</v>
      </c>
      <c r="E101" s="30">
        <v>129340</v>
      </c>
      <c r="F101" s="30"/>
      <c r="G101" s="30">
        <v>-129340</v>
      </c>
      <c r="H101" s="30">
        <v>129700</v>
      </c>
      <c r="I101" s="30"/>
      <c r="J101" s="30">
        <v>-129700</v>
      </c>
      <c r="K101" s="30">
        <v>130220</v>
      </c>
      <c r="L101" s="30"/>
      <c r="M101" s="30">
        <v>-130220</v>
      </c>
      <c r="N101" s="30">
        <v>130871.1</v>
      </c>
      <c r="O101" s="30"/>
      <c r="P101" s="30">
        <v>-130871.1</v>
      </c>
    </row>
    <row r="102" spans="1:16" ht="13">
      <c r="A102" s="38" t="s">
        <v>209</v>
      </c>
      <c r="B102" s="39" t="s">
        <v>210</v>
      </c>
      <c r="C102" s="30">
        <v>680249.99826000014</v>
      </c>
      <c r="D102" s="30">
        <v>611700</v>
      </c>
      <c r="E102" s="30">
        <v>713400</v>
      </c>
      <c r="F102" s="30"/>
      <c r="G102" s="30">
        <v>-713400</v>
      </c>
      <c r="H102" s="30">
        <v>779400</v>
      </c>
      <c r="I102" s="30"/>
      <c r="J102" s="30">
        <v>-779400</v>
      </c>
      <c r="K102" s="30">
        <v>683949.3</v>
      </c>
      <c r="L102" s="30"/>
      <c r="M102" s="30">
        <v>-683949.3</v>
      </c>
      <c r="N102" s="30">
        <v>687369.04650000005</v>
      </c>
      <c r="O102" s="30"/>
      <c r="P102" s="30">
        <v>-687369.04650000005</v>
      </c>
    </row>
    <row r="103" spans="1:16" ht="13">
      <c r="A103" s="38" t="s">
        <v>472</v>
      </c>
      <c r="B103" s="39" t="s">
        <v>473</v>
      </c>
      <c r="C103" s="30">
        <v>5.55687</v>
      </c>
      <c r="D103" s="30"/>
      <c r="E103" s="30"/>
      <c r="F103" s="30"/>
      <c r="G103" s="30"/>
      <c r="H103" s="30"/>
      <c r="I103" s="30"/>
      <c r="J103" s="30"/>
      <c r="K103" s="30"/>
      <c r="L103" s="30"/>
      <c r="M103" s="30"/>
      <c r="N103" s="30"/>
      <c r="O103" s="30"/>
      <c r="P103" s="30"/>
    </row>
    <row r="104" spans="1:16" ht="13">
      <c r="A104" s="38" t="s">
        <v>211</v>
      </c>
      <c r="B104" s="39" t="s">
        <v>212</v>
      </c>
      <c r="C104" s="30">
        <v>1407294.5279999999</v>
      </c>
      <c r="D104" s="30">
        <v>36882005</v>
      </c>
      <c r="E104" s="30">
        <v>40071385</v>
      </c>
      <c r="F104" s="30"/>
      <c r="G104" s="30">
        <v>-40071385</v>
      </c>
      <c r="H104" s="30">
        <v>41566380</v>
      </c>
      <c r="I104" s="30"/>
      <c r="J104" s="30">
        <v>-41566380</v>
      </c>
      <c r="K104" s="30">
        <v>42069955</v>
      </c>
      <c r="L104" s="30"/>
      <c r="M104" s="30">
        <v>-42069955</v>
      </c>
      <c r="N104" s="30">
        <v>42280304.774999999</v>
      </c>
      <c r="O104" s="30"/>
      <c r="P104" s="30">
        <v>-42280304.774999999</v>
      </c>
    </row>
    <row r="105" spans="1:16" ht="13">
      <c r="A105" s="38" t="s">
        <v>213</v>
      </c>
      <c r="B105" s="39" t="s">
        <v>214</v>
      </c>
      <c r="C105" s="30"/>
      <c r="D105" s="30"/>
      <c r="E105" s="30"/>
      <c r="F105" s="30"/>
      <c r="G105" s="30"/>
      <c r="H105" s="30"/>
      <c r="I105" s="30"/>
      <c r="J105" s="30"/>
      <c r="K105" s="30">
        <v>1002846</v>
      </c>
      <c r="L105" s="30"/>
      <c r="M105" s="30">
        <v>-1002846</v>
      </c>
      <c r="N105" s="30">
        <v>1007860.23</v>
      </c>
      <c r="O105" s="30"/>
      <c r="P105" s="30">
        <v>-1007860.23</v>
      </c>
    </row>
    <row r="106" spans="1:16" ht="13">
      <c r="A106" s="38"/>
      <c r="B106" s="39" t="s">
        <v>492</v>
      </c>
      <c r="C106" s="30">
        <f>C99+C98</f>
        <v>90969222.080799997</v>
      </c>
      <c r="D106" s="30"/>
      <c r="E106" s="30"/>
      <c r="F106" s="30"/>
      <c r="G106" s="30"/>
      <c r="H106" s="30"/>
      <c r="I106" s="30"/>
      <c r="J106" s="30"/>
      <c r="K106" s="30"/>
      <c r="L106" s="30"/>
      <c r="M106" s="30"/>
      <c r="N106" s="30"/>
      <c r="O106" s="30"/>
      <c r="P106" s="30"/>
    </row>
    <row r="107" spans="1:16" ht="13">
      <c r="A107" s="35" t="s">
        <v>215</v>
      </c>
      <c r="B107" s="36" t="s">
        <v>216</v>
      </c>
      <c r="C107" s="30">
        <v>600261885.17508495</v>
      </c>
      <c r="D107" s="30">
        <v>655386254.66199994</v>
      </c>
      <c r="E107" s="30">
        <v>677101655.528</v>
      </c>
      <c r="F107" s="30"/>
      <c r="G107" s="30">
        <v>-677101655.528</v>
      </c>
      <c r="H107" s="30">
        <v>686259803.17499995</v>
      </c>
      <c r="I107" s="30"/>
      <c r="J107" s="30">
        <v>-686259803.17499995</v>
      </c>
      <c r="K107" s="30">
        <v>698620073.96000004</v>
      </c>
      <c r="L107" s="30"/>
      <c r="M107" s="30">
        <v>-698620073.96000004</v>
      </c>
      <c r="N107" s="30">
        <v>702113174.32980001</v>
      </c>
      <c r="O107" s="30"/>
      <c r="P107" s="30">
        <v>-702113174.32980001</v>
      </c>
    </row>
    <row r="108" spans="1:16" ht="13">
      <c r="A108" s="33" t="s">
        <v>217</v>
      </c>
      <c r="B108" s="34" t="s">
        <v>218</v>
      </c>
      <c r="C108" s="30">
        <v>48297291.993483998</v>
      </c>
      <c r="D108" s="30">
        <v>56166801.960000001</v>
      </c>
      <c r="E108" s="30">
        <v>59305523.759999998</v>
      </c>
      <c r="F108" s="30"/>
      <c r="G108" s="30">
        <v>-59305523.759999998</v>
      </c>
      <c r="H108" s="30">
        <v>61989759.840000004</v>
      </c>
      <c r="I108" s="30"/>
      <c r="J108" s="30">
        <v>-61989759.840000004</v>
      </c>
      <c r="K108" s="30">
        <v>62057005.020000003</v>
      </c>
      <c r="L108" s="30"/>
      <c r="M108" s="30">
        <v>-62057005.020000003</v>
      </c>
      <c r="N108" s="30">
        <v>62367290.045100003</v>
      </c>
      <c r="O108" s="30"/>
      <c r="P108" s="30">
        <v>-62367290.045100003</v>
      </c>
    </row>
    <row r="109" spans="1:16" ht="13">
      <c r="A109" s="35" t="s">
        <v>219</v>
      </c>
      <c r="B109" s="36" t="s">
        <v>220</v>
      </c>
      <c r="C109" s="30">
        <v>22404857.969999999</v>
      </c>
      <c r="D109" s="30">
        <v>23745300</v>
      </c>
      <c r="E109" s="30">
        <v>23722400</v>
      </c>
      <c r="F109" s="30"/>
      <c r="G109" s="30">
        <v>-23722400</v>
      </c>
      <c r="H109" s="30">
        <v>23779900</v>
      </c>
      <c r="I109" s="30"/>
      <c r="J109" s="30">
        <v>-23779900</v>
      </c>
      <c r="K109" s="30">
        <v>23986900</v>
      </c>
      <c r="L109" s="30"/>
      <c r="M109" s="30">
        <v>-23986900</v>
      </c>
      <c r="N109" s="30">
        <v>24106834.5</v>
      </c>
      <c r="O109" s="30"/>
      <c r="P109" s="30">
        <v>-24106834.5</v>
      </c>
    </row>
    <row r="110" spans="1:16" ht="13">
      <c r="A110" s="35" t="s">
        <v>221</v>
      </c>
      <c r="B110" s="36" t="s">
        <v>222</v>
      </c>
      <c r="C110" s="30">
        <v>3455690.7724919999</v>
      </c>
      <c r="D110" s="30">
        <v>3538098.48</v>
      </c>
      <c r="E110" s="30">
        <v>3606846.88</v>
      </c>
      <c r="F110" s="30"/>
      <c r="G110" s="30">
        <v>-3606846.88</v>
      </c>
      <c r="H110" s="30">
        <v>3652144.92</v>
      </c>
      <c r="I110" s="30"/>
      <c r="J110" s="30">
        <v>-3652144.92</v>
      </c>
      <c r="K110" s="30">
        <v>3695487.51</v>
      </c>
      <c r="L110" s="30"/>
      <c r="M110" s="30">
        <v>-3695487.51</v>
      </c>
      <c r="N110" s="30">
        <v>3713964.9475500002</v>
      </c>
      <c r="O110" s="30"/>
      <c r="P110" s="30">
        <v>-3713964.9475500002</v>
      </c>
    </row>
    <row r="111" spans="1:16" ht="13">
      <c r="A111" s="35" t="s">
        <v>223</v>
      </c>
      <c r="B111" s="36" t="s">
        <v>218</v>
      </c>
      <c r="C111" s="30">
        <v>22436743.250992</v>
      </c>
      <c r="D111" s="30">
        <v>28883403.48</v>
      </c>
      <c r="E111" s="30">
        <v>31976276.879999999</v>
      </c>
      <c r="F111" s="30"/>
      <c r="G111" s="30">
        <v>-31976276.879999999</v>
      </c>
      <c r="H111" s="30">
        <v>34557714.920000002</v>
      </c>
      <c r="I111" s="30"/>
      <c r="J111" s="30">
        <v>-34557714.920000002</v>
      </c>
      <c r="K111" s="30">
        <v>34374617.509999998</v>
      </c>
      <c r="L111" s="30"/>
      <c r="M111" s="30">
        <v>-34374617.509999998</v>
      </c>
      <c r="N111" s="30">
        <v>34546490.597549997</v>
      </c>
      <c r="O111" s="30"/>
      <c r="P111" s="30">
        <v>-34546490.597549997</v>
      </c>
    </row>
    <row r="112" spans="1:16" ht="13">
      <c r="A112" s="31" t="s">
        <v>224</v>
      </c>
      <c r="B112" s="32" t="s">
        <v>225</v>
      </c>
      <c r="C112" s="30">
        <v>1034167639.640084</v>
      </c>
      <c r="D112" s="30">
        <v>867742208.699</v>
      </c>
      <c r="E112" s="30">
        <v>707168201.75999999</v>
      </c>
      <c r="F112" s="30"/>
      <c r="G112" s="30">
        <v>-707168201.75999999</v>
      </c>
      <c r="H112" s="30">
        <v>710887117.58599997</v>
      </c>
      <c r="I112" s="30"/>
      <c r="J112" s="30">
        <v>-710887117.58599997</v>
      </c>
      <c r="K112" s="30">
        <v>714562699.38</v>
      </c>
      <c r="L112" s="30"/>
      <c r="M112" s="30">
        <v>-714562699.38</v>
      </c>
      <c r="N112" s="30">
        <v>718135512.87689996</v>
      </c>
      <c r="O112" s="30"/>
      <c r="P112" s="30">
        <v>-718135512.87689996</v>
      </c>
    </row>
    <row r="113" spans="1:16" ht="13">
      <c r="A113" s="33" t="s">
        <v>226</v>
      </c>
      <c r="B113" s="34" t="s">
        <v>227</v>
      </c>
      <c r="C113" s="30">
        <v>157938163.7100324</v>
      </c>
      <c r="D113" s="30">
        <v>161934061.80399999</v>
      </c>
      <c r="E113" s="30">
        <v>164381559.28</v>
      </c>
      <c r="F113" s="30"/>
      <c r="G113" s="30">
        <v>-164381559.28</v>
      </c>
      <c r="H113" s="30">
        <v>165716968.516</v>
      </c>
      <c r="I113" s="30"/>
      <c r="J113" s="30">
        <v>-165716968.516</v>
      </c>
      <c r="K113" s="30">
        <v>167010496.28</v>
      </c>
      <c r="L113" s="30"/>
      <c r="M113" s="30">
        <v>-167010496.28</v>
      </c>
      <c r="N113" s="30">
        <v>167845548.76140001</v>
      </c>
      <c r="O113" s="30"/>
      <c r="P113" s="30">
        <v>-167845548.76140001</v>
      </c>
    </row>
    <row r="114" spans="1:16" ht="13">
      <c r="A114" s="35" t="s">
        <v>474</v>
      </c>
      <c r="B114" s="36" t="s">
        <v>475</v>
      </c>
      <c r="C114" s="30">
        <v>33302200.208999999</v>
      </c>
      <c r="D114" s="30">
        <v>34898973.164999999</v>
      </c>
      <c r="E114" s="30">
        <v>35413023.568000004</v>
      </c>
      <c r="F114" s="30"/>
      <c r="G114" s="30">
        <v>-35413023.568000004</v>
      </c>
      <c r="H114" s="30">
        <v>35283063.784999996</v>
      </c>
      <c r="I114" s="30"/>
      <c r="J114" s="30">
        <v>-35283063.784999996</v>
      </c>
      <c r="K114" s="30">
        <v>35538216.549999997</v>
      </c>
      <c r="L114" s="30"/>
      <c r="M114" s="30">
        <v>-35538216.549999997</v>
      </c>
      <c r="N114" s="30">
        <v>35715907.632749997</v>
      </c>
      <c r="O114" s="30"/>
      <c r="P114" s="30">
        <v>-35715907.632749997</v>
      </c>
    </row>
    <row r="115" spans="1:16" ht="13">
      <c r="A115" s="35" t="s">
        <v>228</v>
      </c>
      <c r="B115" s="36" t="s">
        <v>229</v>
      </c>
      <c r="C115" s="30">
        <v>87958321.585446</v>
      </c>
      <c r="D115" s="30">
        <v>89209645.897</v>
      </c>
      <c r="E115" s="30">
        <v>90470367.032000005</v>
      </c>
      <c r="F115" s="30"/>
      <c r="G115" s="30">
        <v>-90470367.032000005</v>
      </c>
      <c r="H115" s="30">
        <v>91403177.613000005</v>
      </c>
      <c r="I115" s="30"/>
      <c r="J115" s="30">
        <v>-91403177.613000005</v>
      </c>
      <c r="K115" s="30">
        <v>92122837.790000007</v>
      </c>
      <c r="L115" s="30"/>
      <c r="M115" s="30">
        <v>-92122837.790000007</v>
      </c>
      <c r="N115" s="30">
        <v>92583451.978949994</v>
      </c>
      <c r="O115" s="30"/>
      <c r="P115" s="30">
        <v>-92583451.978949994</v>
      </c>
    </row>
    <row r="116" spans="1:16" ht="13">
      <c r="A116" s="35" t="s">
        <v>230</v>
      </c>
      <c r="B116" s="36" t="s">
        <v>231</v>
      </c>
      <c r="C116" s="30">
        <v>36677641.915586397</v>
      </c>
      <c r="D116" s="30">
        <v>37825442.741999999</v>
      </c>
      <c r="E116" s="30">
        <v>38498168.68</v>
      </c>
      <c r="F116" s="30"/>
      <c r="G116" s="30">
        <v>-38498168.68</v>
      </c>
      <c r="H116" s="30">
        <v>39030727.118000001</v>
      </c>
      <c r="I116" s="30"/>
      <c r="J116" s="30">
        <v>-39030727.118000001</v>
      </c>
      <c r="K116" s="30">
        <v>39349441.939999998</v>
      </c>
      <c r="L116" s="30"/>
      <c r="M116" s="30">
        <v>-39349441.939999998</v>
      </c>
      <c r="N116" s="30">
        <v>39546189.149700001</v>
      </c>
      <c r="O116" s="30"/>
      <c r="P116" s="30">
        <v>-39546189.149700001</v>
      </c>
    </row>
    <row r="117" spans="1:16" ht="13">
      <c r="A117" s="33" t="s">
        <v>232</v>
      </c>
      <c r="B117" s="34" t="s">
        <v>233</v>
      </c>
      <c r="C117" s="30">
        <v>266869311.21003237</v>
      </c>
      <c r="D117" s="30">
        <v>269670527.26800001</v>
      </c>
      <c r="E117" s="30">
        <v>144581206.208</v>
      </c>
      <c r="F117" s="30"/>
      <c r="G117" s="30">
        <v>-144581206.208</v>
      </c>
      <c r="H117" s="30">
        <v>149108496.17199999</v>
      </c>
      <c r="I117" s="30"/>
      <c r="J117" s="30">
        <v>-149108496.17199999</v>
      </c>
      <c r="K117" s="30">
        <v>150390638.75999999</v>
      </c>
      <c r="L117" s="30"/>
      <c r="M117" s="30">
        <v>-150390638.75999999</v>
      </c>
      <c r="N117" s="30">
        <v>151142591.95379999</v>
      </c>
      <c r="O117" s="30"/>
      <c r="P117" s="30">
        <v>-151142591.95379999</v>
      </c>
    </row>
    <row r="118" spans="1:16" ht="13">
      <c r="A118" s="35" t="s">
        <v>234</v>
      </c>
      <c r="B118" s="36" t="s">
        <v>235</v>
      </c>
      <c r="C118" s="30">
        <v>200814254.1267392</v>
      </c>
      <c r="D118" s="30">
        <v>198856846.37099999</v>
      </c>
      <c r="E118" s="30">
        <v>72174794.175999999</v>
      </c>
      <c r="F118" s="30"/>
      <c r="G118" s="30">
        <v>-72174794.175999999</v>
      </c>
      <c r="H118" s="30">
        <v>75352863.559</v>
      </c>
      <c r="I118" s="30"/>
      <c r="J118" s="30">
        <v>-75352863.559</v>
      </c>
      <c r="K118" s="30">
        <v>76006520.969999999</v>
      </c>
      <c r="L118" s="30"/>
      <c r="M118" s="30">
        <v>-76006520.969999999</v>
      </c>
      <c r="N118" s="30">
        <v>76386553.574849993</v>
      </c>
      <c r="O118" s="30"/>
      <c r="P118" s="30">
        <v>-76386553.574849993</v>
      </c>
    </row>
    <row r="119" spans="1:16" ht="13">
      <c r="A119" s="35" t="s">
        <v>236</v>
      </c>
      <c r="B119" s="36" t="s">
        <v>237</v>
      </c>
      <c r="C119" s="30">
        <v>57297596.552293196</v>
      </c>
      <c r="D119" s="30">
        <v>58801489.526000001</v>
      </c>
      <c r="E119" s="30">
        <v>59129937.855999999</v>
      </c>
      <c r="F119" s="30"/>
      <c r="G119" s="30">
        <v>-59129937.855999999</v>
      </c>
      <c r="H119" s="30">
        <v>59204384.053999998</v>
      </c>
      <c r="I119" s="30"/>
      <c r="J119" s="30">
        <v>-59204384.053999998</v>
      </c>
      <c r="K119" s="30">
        <v>59694141.82</v>
      </c>
      <c r="L119" s="30"/>
      <c r="M119" s="30">
        <v>-59694141.82</v>
      </c>
      <c r="N119" s="30">
        <v>59992612.529100001</v>
      </c>
      <c r="O119" s="30"/>
      <c r="P119" s="30">
        <v>-59992612.529100001</v>
      </c>
    </row>
    <row r="120" spans="1:16" ht="13">
      <c r="A120" s="35" t="s">
        <v>487</v>
      </c>
      <c r="B120" s="36" t="s">
        <v>488</v>
      </c>
      <c r="C120" s="30">
        <v>8757460.5309999995</v>
      </c>
      <c r="D120" s="30">
        <v>12012191.370999999</v>
      </c>
      <c r="E120" s="30">
        <v>13276474.176000001</v>
      </c>
      <c r="F120" s="30"/>
      <c r="G120" s="30">
        <v>-13276474.176000001</v>
      </c>
      <c r="H120" s="30">
        <v>14551248.559</v>
      </c>
      <c r="I120" s="30"/>
      <c r="J120" s="30">
        <v>-14551248.559</v>
      </c>
      <c r="K120" s="30">
        <v>14689975.970000001</v>
      </c>
      <c r="L120" s="30"/>
      <c r="M120" s="30">
        <v>-14689975.970000001</v>
      </c>
      <c r="N120" s="30">
        <v>14763425.849850001</v>
      </c>
      <c r="O120" s="30"/>
      <c r="P120" s="30">
        <v>-14763425.849850001</v>
      </c>
    </row>
    <row r="121" spans="1:16" ht="13">
      <c r="A121" s="33" t="s">
        <v>238</v>
      </c>
      <c r="B121" s="34" t="s">
        <v>239</v>
      </c>
      <c r="C121" s="30">
        <v>529271332.1837998</v>
      </c>
      <c r="D121" s="30">
        <v>343334891.57700002</v>
      </c>
      <c r="E121" s="30">
        <v>236255935.14399999</v>
      </c>
      <c r="F121" s="30"/>
      <c r="G121" s="30">
        <v>-236255935.14399999</v>
      </c>
      <c r="H121" s="30">
        <v>234009211.07100001</v>
      </c>
      <c r="I121" s="30"/>
      <c r="J121" s="30">
        <v>-234009211.07100001</v>
      </c>
      <c r="K121" s="30">
        <v>235005290.84</v>
      </c>
      <c r="L121" s="30"/>
      <c r="M121" s="30">
        <v>-235005290.84</v>
      </c>
      <c r="N121" s="30">
        <v>236180317.2942</v>
      </c>
      <c r="O121" s="30"/>
      <c r="P121" s="30">
        <v>-236180317.2942</v>
      </c>
    </row>
    <row r="122" spans="1:16" ht="13">
      <c r="A122" s="35" t="s">
        <v>240</v>
      </c>
      <c r="B122" s="36" t="s">
        <v>239</v>
      </c>
      <c r="C122" s="30">
        <v>529271332.1837998</v>
      </c>
      <c r="D122" s="30">
        <v>343334891.57700002</v>
      </c>
      <c r="E122" s="30">
        <v>236255935.14399999</v>
      </c>
      <c r="F122" s="30"/>
      <c r="G122" s="30">
        <v>-236255935.14399999</v>
      </c>
      <c r="H122" s="30">
        <v>234009211.07100001</v>
      </c>
      <c r="I122" s="30"/>
      <c r="J122" s="30">
        <v>-234009211.07100001</v>
      </c>
      <c r="K122" s="30">
        <v>235005290.84</v>
      </c>
      <c r="L122" s="30"/>
      <c r="M122" s="30">
        <v>-235005290.84</v>
      </c>
      <c r="N122" s="30">
        <v>236180317.2942</v>
      </c>
      <c r="O122" s="30"/>
      <c r="P122" s="30">
        <v>-236180317.2942</v>
      </c>
    </row>
    <row r="123" spans="1:16" ht="13">
      <c r="A123" s="33" t="s">
        <v>241</v>
      </c>
      <c r="B123" s="34" t="s">
        <v>242</v>
      </c>
      <c r="C123" s="30">
        <v>80088832.536219001</v>
      </c>
      <c r="D123" s="30">
        <v>92802728.049999997</v>
      </c>
      <c r="E123" s="30">
        <v>161949501.12799999</v>
      </c>
      <c r="F123" s="30"/>
      <c r="G123" s="30">
        <v>-161949501.12799999</v>
      </c>
      <c r="H123" s="30">
        <v>162052441.82699999</v>
      </c>
      <c r="I123" s="30"/>
      <c r="J123" s="30">
        <v>-162052441.82699999</v>
      </c>
      <c r="K123" s="30">
        <v>162156273.5</v>
      </c>
      <c r="L123" s="30"/>
      <c r="M123" s="30">
        <v>-162156273.5</v>
      </c>
      <c r="N123" s="30">
        <v>162967054.86750001</v>
      </c>
      <c r="O123" s="30"/>
      <c r="P123" s="30">
        <v>-162967054.86750001</v>
      </c>
    </row>
    <row r="124" spans="1:16" ht="13">
      <c r="A124" s="35" t="s">
        <v>243</v>
      </c>
      <c r="B124" s="36" t="s">
        <v>244</v>
      </c>
      <c r="C124" s="30">
        <v>80088832.536219001</v>
      </c>
      <c r="D124" s="30">
        <v>92802728.049999997</v>
      </c>
      <c r="E124" s="30">
        <v>161949501.12799999</v>
      </c>
      <c r="F124" s="30"/>
      <c r="G124" s="30">
        <v>-161949501.12799999</v>
      </c>
      <c r="H124" s="30">
        <v>162052441.82699999</v>
      </c>
      <c r="I124" s="30"/>
      <c r="J124" s="30">
        <v>-162052441.82699999</v>
      </c>
      <c r="K124" s="30">
        <v>162156273.5</v>
      </c>
      <c r="L124" s="30"/>
      <c r="M124" s="30">
        <v>-162156273.5</v>
      </c>
      <c r="N124" s="30">
        <v>162967054.86750001</v>
      </c>
      <c r="O124" s="30"/>
      <c r="P124" s="30">
        <v>-162967054.86750001</v>
      </c>
    </row>
    <row r="125" spans="1:16" ht="13">
      <c r="A125" s="31" t="s">
        <v>245</v>
      </c>
      <c r="B125" s="32" t="s">
        <v>246</v>
      </c>
      <c r="C125" s="30">
        <v>3821452568.9198198</v>
      </c>
      <c r="D125" s="30">
        <v>2551795064.4200001</v>
      </c>
      <c r="E125" s="30">
        <v>288546894.208</v>
      </c>
      <c r="F125" s="30">
        <v>58844115</v>
      </c>
      <c r="G125" s="30">
        <v>-229702779.208</v>
      </c>
      <c r="H125" s="30">
        <v>288838045.67199999</v>
      </c>
      <c r="I125" s="30">
        <v>59409820</v>
      </c>
      <c r="J125" s="30">
        <v>-229428225.67199999</v>
      </c>
      <c r="K125" s="30">
        <v>286822883.05000001</v>
      </c>
      <c r="L125" s="30">
        <v>59672560</v>
      </c>
      <c r="M125" s="30">
        <v>-227150323.05000001</v>
      </c>
      <c r="N125" s="30">
        <v>288256997.46525002</v>
      </c>
      <c r="O125" s="30">
        <v>59445370</v>
      </c>
      <c r="P125" s="30">
        <v>-228811627.46524999</v>
      </c>
    </row>
    <row r="126" spans="1:16" ht="13">
      <c r="A126" s="33" t="s">
        <v>247</v>
      </c>
      <c r="B126" s="34" t="s">
        <v>246</v>
      </c>
      <c r="C126" s="30">
        <v>3821452568.9198198</v>
      </c>
      <c r="D126" s="30">
        <v>2551795064.4200001</v>
      </c>
      <c r="E126" s="30">
        <v>288546894.208</v>
      </c>
      <c r="F126" s="30">
        <v>58844115</v>
      </c>
      <c r="G126" s="30">
        <v>-229702779.208</v>
      </c>
      <c r="H126" s="30">
        <v>288838045.67199999</v>
      </c>
      <c r="I126" s="30">
        <v>59409820</v>
      </c>
      <c r="J126" s="30">
        <v>-229428225.67199999</v>
      </c>
      <c r="K126" s="30">
        <v>286822883.05000001</v>
      </c>
      <c r="L126" s="30">
        <v>59672560</v>
      </c>
      <c r="M126" s="30">
        <v>-227150323.05000001</v>
      </c>
      <c r="N126" s="30">
        <v>288256997.46525002</v>
      </c>
      <c r="O126" s="30">
        <v>59445370</v>
      </c>
      <c r="P126" s="30">
        <v>-228811627.46524999</v>
      </c>
    </row>
    <row r="127" spans="1:16" ht="13">
      <c r="A127" s="35" t="s">
        <v>248</v>
      </c>
      <c r="B127" s="36" t="s">
        <v>249</v>
      </c>
      <c r="C127" s="30">
        <v>3705054981.663908</v>
      </c>
      <c r="D127" s="30">
        <v>2434854561.1300001</v>
      </c>
      <c r="E127" s="30">
        <v>170437282.984</v>
      </c>
      <c r="F127" s="30"/>
      <c r="G127" s="30">
        <v>-170437282.984</v>
      </c>
      <c r="H127" s="30">
        <v>170802138.13100001</v>
      </c>
      <c r="I127" s="30"/>
      <c r="J127" s="30">
        <v>-170802138.13100001</v>
      </c>
      <c r="K127" s="30">
        <v>167302919.93000001</v>
      </c>
      <c r="L127" s="30"/>
      <c r="M127" s="30">
        <v>-167302919.93000001</v>
      </c>
      <c r="N127" s="30">
        <v>168139434.52965</v>
      </c>
      <c r="O127" s="30"/>
      <c r="P127" s="30">
        <v>-168139434.52965</v>
      </c>
    </row>
    <row r="128" spans="1:16" ht="13">
      <c r="A128" s="35" t="s">
        <v>250</v>
      </c>
      <c r="B128" s="36" t="s">
        <v>251</v>
      </c>
      <c r="C128" s="30">
        <v>23039730.894305401</v>
      </c>
      <c r="D128" s="30">
        <v>23608186.204999998</v>
      </c>
      <c r="E128" s="30">
        <v>24235404.807999998</v>
      </c>
      <c r="F128" s="30"/>
      <c r="G128" s="30">
        <v>-24235404.807999998</v>
      </c>
      <c r="H128" s="30">
        <v>23842882.322000001</v>
      </c>
      <c r="I128" s="30"/>
      <c r="J128" s="30">
        <v>-23842882.322000001</v>
      </c>
      <c r="K128" s="30">
        <v>24035044.350000001</v>
      </c>
      <c r="L128" s="30"/>
      <c r="M128" s="30">
        <v>-24035044.350000001</v>
      </c>
      <c r="N128" s="30">
        <v>24155219.57175</v>
      </c>
      <c r="O128" s="30"/>
      <c r="P128" s="30">
        <v>-24155219.57175</v>
      </c>
    </row>
    <row r="129" spans="1:16" ht="13">
      <c r="A129" s="37" t="s">
        <v>252</v>
      </c>
      <c r="B129" s="36" t="s">
        <v>23</v>
      </c>
      <c r="C129" s="30">
        <v>93357856.361606807</v>
      </c>
      <c r="D129" s="30">
        <v>93332317.084999993</v>
      </c>
      <c r="E129" s="30">
        <v>93874206.415999994</v>
      </c>
      <c r="F129" s="30">
        <v>58844115</v>
      </c>
      <c r="G129" s="30">
        <v>-35030091.416000001</v>
      </c>
      <c r="H129" s="30">
        <v>94193025.218999997</v>
      </c>
      <c r="I129" s="30">
        <v>59409820</v>
      </c>
      <c r="J129" s="30">
        <v>-34783205.218999997</v>
      </c>
      <c r="K129" s="30">
        <v>95484918.769999996</v>
      </c>
      <c r="L129" s="30">
        <v>59672560</v>
      </c>
      <c r="M129" s="30">
        <v>-35812358.770000003</v>
      </c>
      <c r="N129" s="30">
        <v>95962343.363849998</v>
      </c>
      <c r="O129" s="30">
        <v>59445370</v>
      </c>
      <c r="P129" s="30">
        <v>-36516973.363849998</v>
      </c>
    </row>
    <row r="130" spans="1:16" ht="13">
      <c r="A130" s="38" t="s">
        <v>190</v>
      </c>
      <c r="B130" s="39" t="s">
        <v>191</v>
      </c>
      <c r="C130" s="30"/>
      <c r="D130" s="30">
        <v>203736.715</v>
      </c>
      <c r="E130" s="30">
        <v>205440.48300000001</v>
      </c>
      <c r="F130" s="30"/>
      <c r="G130" s="30">
        <v>-205440.48300000001</v>
      </c>
      <c r="H130" s="30">
        <v>208040.70300000001</v>
      </c>
      <c r="I130" s="30"/>
      <c r="J130" s="30">
        <v>-208040.70300000001</v>
      </c>
      <c r="K130" s="30">
        <v>210639.56400000001</v>
      </c>
      <c r="L130" s="30"/>
      <c r="M130" s="30">
        <v>-210639.56400000001</v>
      </c>
      <c r="N130" s="30">
        <v>211692.76182000001</v>
      </c>
      <c r="O130" s="30"/>
      <c r="P130" s="30">
        <v>-211692.76182000001</v>
      </c>
    </row>
    <row r="131" spans="1:16" ht="13">
      <c r="A131" s="38" t="s">
        <v>192</v>
      </c>
      <c r="B131" s="39" t="s">
        <v>193</v>
      </c>
      <c r="C131" s="30"/>
      <c r="D131" s="30"/>
      <c r="E131" s="30">
        <v>263183.94</v>
      </c>
      <c r="F131" s="30"/>
      <c r="G131" s="30">
        <v>-263183.94</v>
      </c>
      <c r="H131" s="30">
        <v>525923.93999999994</v>
      </c>
      <c r="I131" s="30"/>
      <c r="J131" s="30">
        <v>-525923.93999999994</v>
      </c>
      <c r="K131" s="30">
        <v>792147.96299999999</v>
      </c>
      <c r="L131" s="30"/>
      <c r="M131" s="30">
        <v>-792147.96299999987</v>
      </c>
      <c r="N131" s="30">
        <v>796108.70281499997</v>
      </c>
      <c r="O131" s="30"/>
      <c r="P131" s="30">
        <v>-796108.70281499997</v>
      </c>
    </row>
    <row r="132" spans="1:16" ht="13">
      <c r="A132" s="38" t="s">
        <v>194</v>
      </c>
      <c r="B132" s="39" t="s">
        <v>195</v>
      </c>
      <c r="C132" s="30">
        <v>144.46</v>
      </c>
      <c r="D132" s="30">
        <v>213396.82</v>
      </c>
      <c r="E132" s="30">
        <v>212153.03700000001</v>
      </c>
      <c r="F132" s="30"/>
      <c r="G132" s="30">
        <v>-212153.03700000001</v>
      </c>
      <c r="H132" s="30">
        <v>212153.03700000001</v>
      </c>
      <c r="I132" s="30"/>
      <c r="J132" s="30">
        <v>-212153.03700000001</v>
      </c>
      <c r="K132" s="30">
        <v>212153.03700000001</v>
      </c>
      <c r="L132" s="30"/>
      <c r="M132" s="30">
        <v>-212153.03700000001</v>
      </c>
      <c r="N132" s="30">
        <v>213213.80218500001</v>
      </c>
      <c r="O132" s="30"/>
      <c r="P132" s="30">
        <v>-213213.80218500001</v>
      </c>
    </row>
    <row r="133" spans="1:16" ht="13">
      <c r="A133" s="38" t="s">
        <v>196</v>
      </c>
      <c r="B133" s="39" t="s">
        <v>197</v>
      </c>
      <c r="C133" s="30">
        <v>14374.632566</v>
      </c>
      <c r="D133" s="30">
        <v>41405</v>
      </c>
      <c r="E133" s="30">
        <v>41272.83</v>
      </c>
      <c r="F133" s="30"/>
      <c r="G133" s="30">
        <v>-41272.83</v>
      </c>
      <c r="H133" s="30">
        <v>41272.83</v>
      </c>
      <c r="I133" s="30"/>
      <c r="J133" s="30">
        <v>-41272.83</v>
      </c>
      <c r="K133" s="30">
        <v>41272.83</v>
      </c>
      <c r="L133" s="30"/>
      <c r="M133" s="30">
        <v>-41272.83</v>
      </c>
      <c r="N133" s="30">
        <v>41479.194150000003</v>
      </c>
      <c r="O133" s="30"/>
      <c r="P133" s="30">
        <v>-41479.194150000003</v>
      </c>
    </row>
    <row r="134" spans="1:16" ht="13">
      <c r="A134" s="38" t="s">
        <v>198</v>
      </c>
      <c r="B134" s="39" t="s">
        <v>199</v>
      </c>
      <c r="C134" s="30">
        <v>50909.148040799999</v>
      </c>
      <c r="D134" s="30">
        <v>80448.55</v>
      </c>
      <c r="E134" s="30">
        <v>79611.126000000004</v>
      </c>
      <c r="F134" s="30"/>
      <c r="G134" s="30">
        <v>-79611.126000000004</v>
      </c>
      <c r="H134" s="30">
        <v>100544.709</v>
      </c>
      <c r="I134" s="30"/>
      <c r="J134" s="30">
        <v>-100544.709</v>
      </c>
      <c r="K134" s="30">
        <v>101015.376</v>
      </c>
      <c r="L134" s="30"/>
      <c r="M134" s="30">
        <v>-101015.376</v>
      </c>
      <c r="N134" s="30">
        <v>101520.45288</v>
      </c>
      <c r="O134" s="30"/>
      <c r="P134" s="30">
        <v>-101520.45288</v>
      </c>
    </row>
    <row r="135" spans="1:16" ht="13">
      <c r="A135" s="38" t="s">
        <v>484</v>
      </c>
      <c r="B135" s="39" t="s">
        <v>485</v>
      </c>
      <c r="C135" s="30">
        <v>95474.08</v>
      </c>
      <c r="D135" s="30"/>
      <c r="E135" s="30"/>
      <c r="F135" s="30"/>
      <c r="G135" s="30"/>
      <c r="H135" s="30"/>
      <c r="I135" s="30"/>
      <c r="J135" s="30"/>
      <c r="K135" s="30"/>
      <c r="L135" s="30"/>
      <c r="M135" s="30"/>
      <c r="N135" s="30"/>
      <c r="O135" s="30"/>
      <c r="P135" s="30"/>
    </row>
    <row r="136" spans="1:16" ht="13">
      <c r="A136" s="38" t="s">
        <v>430</v>
      </c>
      <c r="B136" s="39" t="s">
        <v>207</v>
      </c>
      <c r="C136" s="42">
        <v>10427565.0375</v>
      </c>
      <c r="D136" s="30">
        <v>9349830</v>
      </c>
      <c r="E136" s="30">
        <v>9222120</v>
      </c>
      <c r="F136" s="30">
        <v>9354915</v>
      </c>
      <c r="G136" s="30">
        <v>132795</v>
      </c>
      <c r="H136" s="30">
        <v>9394095</v>
      </c>
      <c r="I136" s="30">
        <v>9623220</v>
      </c>
      <c r="J136" s="30">
        <v>229125</v>
      </c>
      <c r="K136" s="30">
        <v>9408465</v>
      </c>
      <c r="L136" s="30">
        <v>9641160</v>
      </c>
      <c r="M136" s="30">
        <v>232695</v>
      </c>
      <c r="N136" s="30">
        <v>9455507.3249999993</v>
      </c>
      <c r="O136" s="30">
        <v>9163770</v>
      </c>
      <c r="P136" s="30">
        <v>-291737.32500000001</v>
      </c>
    </row>
    <row r="137" spans="1:16" ht="13">
      <c r="A137" s="38" t="s">
        <v>456</v>
      </c>
      <c r="B137" s="39" t="s">
        <v>457</v>
      </c>
      <c r="C137" s="42">
        <v>47626682.75</v>
      </c>
      <c r="D137" s="30">
        <v>49143700</v>
      </c>
      <c r="E137" s="30">
        <v>49292000</v>
      </c>
      <c r="F137" s="30">
        <v>49489200</v>
      </c>
      <c r="G137" s="30">
        <v>197200</v>
      </c>
      <c r="H137" s="30">
        <v>49440500</v>
      </c>
      <c r="I137" s="30">
        <v>49786600</v>
      </c>
      <c r="J137" s="30">
        <v>346100</v>
      </c>
      <c r="K137" s="30">
        <v>49634300</v>
      </c>
      <c r="L137" s="30">
        <v>50031400</v>
      </c>
      <c r="M137" s="30">
        <v>397100</v>
      </c>
      <c r="N137" s="30">
        <v>49882471.5</v>
      </c>
      <c r="O137" s="30">
        <v>50281600</v>
      </c>
      <c r="P137" s="30">
        <v>399128.5</v>
      </c>
    </row>
    <row r="138" spans="1:16" ht="13">
      <c r="A138" s="38" t="s">
        <v>458</v>
      </c>
      <c r="B138" s="39" t="s">
        <v>207</v>
      </c>
      <c r="C138" s="30">
        <v>14984721.4575</v>
      </c>
      <c r="D138" s="30">
        <v>14821500</v>
      </c>
      <c r="E138" s="30">
        <v>15179925</v>
      </c>
      <c r="F138" s="30"/>
      <c r="G138" s="30">
        <v>-15179925</v>
      </c>
      <c r="H138" s="30">
        <v>14873375</v>
      </c>
      <c r="I138" s="30"/>
      <c r="J138" s="30">
        <v>-14873375</v>
      </c>
      <c r="K138" s="30">
        <v>14916525</v>
      </c>
      <c r="L138" s="30"/>
      <c r="M138" s="30">
        <v>-14916525</v>
      </c>
      <c r="N138" s="30">
        <v>14991107.625</v>
      </c>
      <c r="O138" s="30"/>
      <c r="P138" s="30">
        <v>-14991107.625</v>
      </c>
    </row>
    <row r="139" spans="1:16" ht="13">
      <c r="A139" s="38" t="s">
        <v>459</v>
      </c>
      <c r="B139" s="39" t="s">
        <v>460</v>
      </c>
      <c r="C139" s="30">
        <v>295417.08600000001</v>
      </c>
      <c r="D139" s="30">
        <v>306800</v>
      </c>
      <c r="E139" s="30">
        <v>308000</v>
      </c>
      <c r="F139" s="30"/>
      <c r="G139" s="30">
        <v>-308000</v>
      </c>
      <c r="H139" s="30">
        <v>309220</v>
      </c>
      <c r="I139" s="30"/>
      <c r="J139" s="30">
        <v>-309220</v>
      </c>
      <c r="K139" s="30">
        <v>310300</v>
      </c>
      <c r="L139" s="30"/>
      <c r="M139" s="30">
        <v>-310300</v>
      </c>
      <c r="N139" s="30">
        <v>311851.5</v>
      </c>
      <c r="O139" s="30"/>
      <c r="P139" s="30">
        <v>-311851.5</v>
      </c>
    </row>
    <row r="140" spans="1:16" ht="13">
      <c r="A140" s="38" t="s">
        <v>461</v>
      </c>
      <c r="B140" s="39" t="s">
        <v>462</v>
      </c>
      <c r="C140" s="30">
        <v>1436400</v>
      </c>
      <c r="D140" s="30">
        <v>1499600</v>
      </c>
      <c r="E140" s="30">
        <v>1504000</v>
      </c>
      <c r="F140" s="30"/>
      <c r="G140" s="30">
        <v>-1504000</v>
      </c>
      <c r="H140" s="30">
        <v>1508200</v>
      </c>
      <c r="I140" s="30"/>
      <c r="J140" s="30">
        <v>-1508200</v>
      </c>
      <c r="K140" s="30">
        <v>1514200</v>
      </c>
      <c r="L140" s="30"/>
      <c r="M140" s="30">
        <v>-1514200</v>
      </c>
      <c r="N140" s="30">
        <v>1521771</v>
      </c>
      <c r="O140" s="30"/>
      <c r="P140" s="30">
        <v>-1521771</v>
      </c>
    </row>
    <row r="141" spans="1:16" ht="13">
      <c r="A141" s="38" t="s">
        <v>463</v>
      </c>
      <c r="B141" s="39" t="s">
        <v>464</v>
      </c>
      <c r="C141" s="30">
        <v>2700000</v>
      </c>
      <c r="D141" s="30">
        <v>2650000</v>
      </c>
      <c r="E141" s="30">
        <v>2650000</v>
      </c>
      <c r="F141" s="30"/>
      <c r="G141" s="30">
        <v>-2650000</v>
      </c>
      <c r="H141" s="30">
        <v>2650000</v>
      </c>
      <c r="I141" s="30"/>
      <c r="J141" s="30">
        <v>-2650000</v>
      </c>
      <c r="K141" s="30">
        <v>2650000</v>
      </c>
      <c r="L141" s="30"/>
      <c r="M141" s="30">
        <v>-2650000</v>
      </c>
      <c r="N141" s="30">
        <v>2663250</v>
      </c>
      <c r="O141" s="30"/>
      <c r="P141" s="30">
        <v>-2663250</v>
      </c>
    </row>
    <row r="142" spans="1:16" ht="13">
      <c r="A142" s="38" t="s">
        <v>489</v>
      </c>
      <c r="B142" s="39" t="s">
        <v>445</v>
      </c>
      <c r="C142" s="30">
        <v>-60249.07</v>
      </c>
      <c r="D142" s="30"/>
      <c r="E142" s="30"/>
      <c r="F142" s="30"/>
      <c r="G142" s="30"/>
      <c r="H142" s="30"/>
      <c r="I142" s="30"/>
      <c r="J142" s="30"/>
      <c r="K142" s="30"/>
      <c r="L142" s="30"/>
      <c r="M142" s="30"/>
      <c r="N142" s="30"/>
      <c r="O142" s="30"/>
      <c r="P142" s="30"/>
    </row>
    <row r="143" spans="1:16" ht="13">
      <c r="A143" s="38" t="s">
        <v>465</v>
      </c>
      <c r="B143" s="39" t="s">
        <v>207</v>
      </c>
      <c r="C143" s="30">
        <v>15837016.08</v>
      </c>
      <c r="D143" s="30">
        <v>15021900</v>
      </c>
      <c r="E143" s="30">
        <v>14916500</v>
      </c>
      <c r="F143" s="30"/>
      <c r="G143" s="30">
        <v>-14916500</v>
      </c>
      <c r="H143" s="30">
        <v>14929700</v>
      </c>
      <c r="I143" s="30"/>
      <c r="J143" s="30">
        <v>-14929700</v>
      </c>
      <c r="K143" s="30">
        <v>15693900</v>
      </c>
      <c r="L143" s="30"/>
      <c r="M143" s="30">
        <v>-15693900</v>
      </c>
      <c r="N143" s="30">
        <v>15772369.5</v>
      </c>
      <c r="O143" s="30"/>
      <c r="P143" s="30">
        <v>-15772369.5</v>
      </c>
    </row>
    <row r="144" spans="1:16" ht="13">
      <c r="A144" s="38" t="s">
        <v>490</v>
      </c>
      <c r="B144" s="39" t="s">
        <v>445</v>
      </c>
      <c r="C144" s="30">
        <v>-50599.3</v>
      </c>
      <c r="D144" s="30"/>
      <c r="E144" s="30"/>
      <c r="F144" s="30"/>
      <c r="G144" s="30"/>
      <c r="H144" s="30"/>
      <c r="I144" s="30"/>
      <c r="J144" s="30"/>
      <c r="K144" s="30"/>
      <c r="L144" s="30"/>
      <c r="M144" s="30"/>
      <c r="N144" s="30"/>
      <c r="O144" s="30"/>
      <c r="P144" s="30"/>
    </row>
    <row r="145" spans="1:16" ht="13">
      <c r="A145" s="38"/>
      <c r="B145" s="46" t="s">
        <v>493</v>
      </c>
      <c r="C145" s="40">
        <f>C137+C136</f>
        <v>58054247.787500001</v>
      </c>
      <c r="D145" s="30"/>
      <c r="E145" s="30"/>
      <c r="F145" s="30"/>
      <c r="G145" s="30"/>
      <c r="H145" s="30"/>
      <c r="I145" s="30"/>
      <c r="J145" s="30"/>
      <c r="K145" s="30"/>
      <c r="L145" s="30"/>
      <c r="M145" s="30"/>
      <c r="N145" s="30"/>
      <c r="O145" s="30"/>
      <c r="P145" s="30"/>
    </row>
    <row r="146" spans="1:16" ht="13">
      <c r="A146" s="31" t="s">
        <v>253</v>
      </c>
      <c r="B146" s="32" t="s">
        <v>254</v>
      </c>
      <c r="C146" s="30">
        <v>30155192642.078075</v>
      </c>
      <c r="D146" s="30">
        <v>24968693859.637001</v>
      </c>
      <c r="E146" s="30">
        <v>25897560392.112</v>
      </c>
      <c r="F146" s="30"/>
      <c r="G146" s="30">
        <v>-25897560392.112</v>
      </c>
      <c r="H146" s="30">
        <v>26699377848.105</v>
      </c>
      <c r="I146" s="30"/>
      <c r="J146" s="30">
        <v>-26699377848.105</v>
      </c>
      <c r="K146" s="30">
        <v>27380225255.43</v>
      </c>
      <c r="L146" s="30"/>
      <c r="M146" s="30">
        <v>-27380225255.43</v>
      </c>
      <c r="N146" s="30">
        <v>27517126381.7071</v>
      </c>
      <c r="O146" s="30"/>
      <c r="P146" s="30">
        <v>-27517126381.7071</v>
      </c>
    </row>
    <row r="147" spans="1:16" ht="13">
      <c r="A147" s="33" t="s">
        <v>255</v>
      </c>
      <c r="B147" s="34" t="s">
        <v>256</v>
      </c>
      <c r="C147" s="30">
        <v>12949930107.84252</v>
      </c>
      <c r="D147" s="30">
        <v>13199571794.365999</v>
      </c>
      <c r="E147" s="30">
        <v>14354544087.52</v>
      </c>
      <c r="F147" s="30"/>
      <c r="G147" s="30">
        <v>-14354544087.52</v>
      </c>
      <c r="H147" s="30">
        <v>14937190845.315001</v>
      </c>
      <c r="I147" s="30"/>
      <c r="J147" s="30">
        <v>-14937190845.315001</v>
      </c>
      <c r="K147" s="30">
        <v>15364391269.270002</v>
      </c>
      <c r="L147" s="30"/>
      <c r="M147" s="30">
        <v>-15364391269.270002</v>
      </c>
      <c r="N147" s="30">
        <v>15441213225.6164</v>
      </c>
      <c r="O147" s="30"/>
      <c r="P147" s="30">
        <v>-15441213225.6164</v>
      </c>
    </row>
    <row r="148" spans="1:16" ht="13">
      <c r="A148" s="35" t="s">
        <v>257</v>
      </c>
      <c r="B148" s="36" t="s">
        <v>256</v>
      </c>
      <c r="C148" s="30">
        <v>12949930107.84252</v>
      </c>
      <c r="D148" s="30">
        <v>13199571794.365999</v>
      </c>
      <c r="E148" s="30">
        <v>14354544087.52</v>
      </c>
      <c r="F148" s="30"/>
      <c r="G148" s="30">
        <v>-14354544087.52</v>
      </c>
      <c r="H148" s="30">
        <v>14937190845.315001</v>
      </c>
      <c r="I148" s="30"/>
      <c r="J148" s="30">
        <v>-14937190845.315001</v>
      </c>
      <c r="K148" s="30">
        <v>15364391269.270002</v>
      </c>
      <c r="L148" s="30"/>
      <c r="M148" s="30">
        <v>-15364391269.270002</v>
      </c>
      <c r="N148" s="30">
        <v>15441213225.6164</v>
      </c>
      <c r="O148" s="30"/>
      <c r="P148" s="30">
        <v>-15441213225.6164</v>
      </c>
    </row>
    <row r="149" spans="1:16" ht="13">
      <c r="A149" s="33" t="s">
        <v>258</v>
      </c>
      <c r="B149" s="34" t="s">
        <v>259</v>
      </c>
      <c r="C149" s="30">
        <v>3867238723.1426511</v>
      </c>
      <c r="D149" s="30">
        <v>3812087762.8699999</v>
      </c>
      <c r="E149" s="30">
        <v>3908833451.0159993</v>
      </c>
      <c r="F149" s="30"/>
      <c r="G149" s="30">
        <v>-3908833451.0159993</v>
      </c>
      <c r="H149" s="30">
        <v>3989838086.3770003</v>
      </c>
      <c r="I149" s="30"/>
      <c r="J149" s="30">
        <v>-3989838086.3770003</v>
      </c>
      <c r="K149" s="30">
        <v>4065561620.6399994</v>
      </c>
      <c r="L149" s="30"/>
      <c r="M149" s="30">
        <v>-4065561620.6399994</v>
      </c>
      <c r="N149" s="30">
        <v>4085889428.7431998</v>
      </c>
      <c r="O149" s="30"/>
      <c r="P149" s="30">
        <v>-4085889428.7431998</v>
      </c>
    </row>
    <row r="150" spans="1:16" ht="13">
      <c r="A150" s="35" t="s">
        <v>260</v>
      </c>
      <c r="B150" s="36" t="s">
        <v>259</v>
      </c>
      <c r="C150" s="30">
        <v>3867238723.1426511</v>
      </c>
      <c r="D150" s="30">
        <v>3812087762.8699999</v>
      </c>
      <c r="E150" s="30">
        <v>3908833451.0159993</v>
      </c>
      <c r="F150" s="30"/>
      <c r="G150" s="30">
        <v>-3908833451.0159993</v>
      </c>
      <c r="H150" s="30">
        <v>3989838086.3770003</v>
      </c>
      <c r="I150" s="30"/>
      <c r="J150" s="30">
        <v>-3989838086.3770003</v>
      </c>
      <c r="K150" s="30">
        <v>4065561620.6399994</v>
      </c>
      <c r="L150" s="30"/>
      <c r="M150" s="30">
        <v>-4065561620.6399994</v>
      </c>
      <c r="N150" s="30">
        <v>4085889428.7431998</v>
      </c>
      <c r="O150" s="30"/>
      <c r="P150" s="30">
        <v>-4085889428.7431998</v>
      </c>
    </row>
    <row r="151" spans="1:16" ht="13">
      <c r="A151" s="33" t="s">
        <v>261</v>
      </c>
      <c r="B151" s="34" t="s">
        <v>262</v>
      </c>
      <c r="C151" s="30">
        <v>2922282745.1139359</v>
      </c>
      <c r="D151" s="30">
        <v>3003061069.1230001</v>
      </c>
      <c r="E151" s="30">
        <v>3085265871.1040001</v>
      </c>
      <c r="F151" s="30"/>
      <c r="G151" s="30">
        <v>-3085265871.1040001</v>
      </c>
      <c r="H151" s="30">
        <v>3178717478.836</v>
      </c>
      <c r="I151" s="30"/>
      <c r="J151" s="30">
        <v>-3178717478.836</v>
      </c>
      <c r="K151" s="30">
        <v>3275629609.25</v>
      </c>
      <c r="L151" s="30"/>
      <c r="M151" s="30">
        <v>-3275629609.25</v>
      </c>
      <c r="N151" s="30">
        <v>3292007757.2962499</v>
      </c>
      <c r="O151" s="30"/>
      <c r="P151" s="30">
        <v>-3292007757.2962499</v>
      </c>
    </row>
    <row r="152" spans="1:16" ht="13">
      <c r="A152" s="35" t="s">
        <v>263</v>
      </c>
      <c r="B152" s="36" t="s">
        <v>262</v>
      </c>
      <c r="C152" s="30">
        <v>2910900311.0854521</v>
      </c>
      <c r="D152" s="30">
        <v>2991975372.9889998</v>
      </c>
      <c r="E152" s="30">
        <v>3077031678.3280001</v>
      </c>
      <c r="F152" s="30"/>
      <c r="G152" s="30">
        <v>-3077031678.3280001</v>
      </c>
      <c r="H152" s="30">
        <v>3170472209.1269999</v>
      </c>
      <c r="I152" s="30"/>
      <c r="J152" s="30">
        <v>-3170472209.1269999</v>
      </c>
      <c r="K152" s="30">
        <v>3267689755.96</v>
      </c>
      <c r="L152" s="30"/>
      <c r="M152" s="30">
        <v>-3267689755.96</v>
      </c>
      <c r="N152" s="30">
        <v>3284028204.7398</v>
      </c>
      <c r="O152" s="30"/>
      <c r="P152" s="30">
        <v>-3284028204.7398</v>
      </c>
    </row>
    <row r="153" spans="1:16" ht="13">
      <c r="A153" s="35" t="s">
        <v>264</v>
      </c>
      <c r="B153" s="36" t="s">
        <v>265</v>
      </c>
      <c r="C153" s="30">
        <v>11382434.028484</v>
      </c>
      <c r="D153" s="30">
        <v>11085696.134</v>
      </c>
      <c r="E153" s="30">
        <v>8234192.7759999996</v>
      </c>
      <c r="F153" s="30"/>
      <c r="G153" s="30">
        <v>-8234192.7759999996</v>
      </c>
      <c r="H153" s="30">
        <v>8245269.7089999998</v>
      </c>
      <c r="I153" s="30"/>
      <c r="J153" s="30">
        <v>-8245269.7089999998</v>
      </c>
      <c r="K153" s="30">
        <v>7939853.29</v>
      </c>
      <c r="L153" s="30"/>
      <c r="M153" s="30">
        <v>-7939853.29</v>
      </c>
      <c r="N153" s="30">
        <v>7979552.55645</v>
      </c>
      <c r="O153" s="30"/>
      <c r="P153" s="30">
        <v>-7979552.55645</v>
      </c>
    </row>
    <row r="154" spans="1:16" ht="13">
      <c r="A154" s="33" t="s">
        <v>266</v>
      </c>
      <c r="B154" s="34" t="s">
        <v>267</v>
      </c>
      <c r="C154" s="30">
        <v>1816285013.1067829</v>
      </c>
      <c r="D154" s="30">
        <v>1891076875.3080001</v>
      </c>
      <c r="E154" s="30">
        <v>1938881932.448</v>
      </c>
      <c r="F154" s="30"/>
      <c r="G154" s="30">
        <v>-1938881932.448</v>
      </c>
      <c r="H154" s="30">
        <v>1951995923.0860002</v>
      </c>
      <c r="I154" s="30"/>
      <c r="J154" s="30">
        <v>-1951995923.0860002</v>
      </c>
      <c r="K154" s="30">
        <v>1991650499.3799999</v>
      </c>
      <c r="L154" s="30"/>
      <c r="M154" s="30">
        <v>-1991650499.3799999</v>
      </c>
      <c r="N154" s="30">
        <v>2001608751.8769</v>
      </c>
      <c r="O154" s="30"/>
      <c r="P154" s="30">
        <v>-2001608751.8769</v>
      </c>
    </row>
    <row r="155" spans="1:16" ht="13">
      <c r="A155" s="35" t="s">
        <v>268</v>
      </c>
      <c r="B155" s="36" t="s">
        <v>269</v>
      </c>
      <c r="C155" s="30">
        <v>950643643.55339158</v>
      </c>
      <c r="D155" s="30">
        <v>1003188437.654</v>
      </c>
      <c r="E155" s="30">
        <v>1030890966.224</v>
      </c>
      <c r="F155" s="30"/>
      <c r="G155" s="30">
        <v>-1030890966.224</v>
      </c>
      <c r="H155" s="30">
        <v>1041147961.5430001</v>
      </c>
      <c r="I155" s="30"/>
      <c r="J155" s="30">
        <v>-1041147961.5430001</v>
      </c>
      <c r="K155" s="30">
        <v>1053425249.6899999</v>
      </c>
      <c r="L155" s="30"/>
      <c r="M155" s="30">
        <v>-1053425249.6899999</v>
      </c>
      <c r="N155" s="30">
        <v>1058692375.93845</v>
      </c>
      <c r="O155" s="30"/>
      <c r="P155" s="30">
        <v>-1058692375.93845</v>
      </c>
    </row>
    <row r="156" spans="1:16" ht="13">
      <c r="A156" s="35" t="s">
        <v>270</v>
      </c>
      <c r="B156" s="36" t="s">
        <v>271</v>
      </c>
      <c r="C156" s="30">
        <v>865641369.55339158</v>
      </c>
      <c r="D156" s="30">
        <v>887888437.65400004</v>
      </c>
      <c r="E156" s="30">
        <v>907990966.22399998</v>
      </c>
      <c r="F156" s="30"/>
      <c r="G156" s="30">
        <v>-907990966.22399998</v>
      </c>
      <c r="H156" s="30">
        <v>910847961.54299998</v>
      </c>
      <c r="I156" s="30"/>
      <c r="J156" s="30">
        <v>-910847961.54299998</v>
      </c>
      <c r="K156" s="30">
        <v>938225249.68999994</v>
      </c>
      <c r="L156" s="30"/>
      <c r="M156" s="30">
        <v>-938225249.68999994</v>
      </c>
      <c r="N156" s="30">
        <v>942916375.93844998</v>
      </c>
      <c r="O156" s="30"/>
      <c r="P156" s="30">
        <v>-942916375.93844998</v>
      </c>
    </row>
    <row r="157" spans="1:16" ht="13">
      <c r="A157" s="33" t="s">
        <v>272</v>
      </c>
      <c r="B157" s="34" t="s">
        <v>273</v>
      </c>
      <c r="C157" s="30">
        <v>128112499.01000001</v>
      </c>
      <c r="D157" s="30">
        <v>127583000</v>
      </c>
      <c r="E157" s="30">
        <v>129905000</v>
      </c>
      <c r="F157" s="30"/>
      <c r="G157" s="30">
        <v>-129905000</v>
      </c>
      <c r="H157" s="30">
        <v>131734000</v>
      </c>
      <c r="I157" s="30"/>
      <c r="J157" s="30">
        <v>-131734000</v>
      </c>
      <c r="K157" s="30">
        <v>133364000</v>
      </c>
      <c r="L157" s="30"/>
      <c r="M157" s="30">
        <v>-133364000</v>
      </c>
      <c r="N157" s="30">
        <v>134030820</v>
      </c>
      <c r="O157" s="30"/>
      <c r="P157" s="30">
        <v>-134030820</v>
      </c>
    </row>
    <row r="158" spans="1:16" ht="13">
      <c r="A158" s="35" t="s">
        <v>274</v>
      </c>
      <c r="B158" s="36" t="s">
        <v>273</v>
      </c>
      <c r="C158" s="30">
        <v>128112499.01000001</v>
      </c>
      <c r="D158" s="30">
        <v>127583000</v>
      </c>
      <c r="E158" s="30">
        <v>129905000</v>
      </c>
      <c r="F158" s="30"/>
      <c r="G158" s="30">
        <v>-129905000</v>
      </c>
      <c r="H158" s="30">
        <v>131734000</v>
      </c>
      <c r="I158" s="30"/>
      <c r="J158" s="30">
        <v>-131734000</v>
      </c>
      <c r="K158" s="30">
        <v>133364000</v>
      </c>
      <c r="L158" s="30"/>
      <c r="M158" s="30">
        <v>-133364000</v>
      </c>
      <c r="N158" s="30">
        <v>134030820</v>
      </c>
      <c r="O158" s="30"/>
      <c r="P158" s="30">
        <v>-134030820</v>
      </c>
    </row>
    <row r="159" spans="1:16" ht="13">
      <c r="A159" s="33" t="s">
        <v>275</v>
      </c>
      <c r="B159" s="34" t="s">
        <v>276</v>
      </c>
      <c r="C159" s="30">
        <v>4991693347.1124983</v>
      </c>
      <c r="D159" s="30">
        <v>636598402.62</v>
      </c>
      <c r="E159" s="30">
        <v>573810633.04799998</v>
      </c>
      <c r="F159" s="30"/>
      <c r="G159" s="30">
        <v>-573810633.04799998</v>
      </c>
      <c r="H159" s="30">
        <v>582831366.35699999</v>
      </c>
      <c r="I159" s="30"/>
      <c r="J159" s="30">
        <v>-582831366.35699999</v>
      </c>
      <c r="K159" s="30">
        <v>590179329.30999994</v>
      </c>
      <c r="L159" s="30"/>
      <c r="M159" s="30">
        <v>-590179329.30999994</v>
      </c>
      <c r="N159" s="30">
        <v>593130225.95655</v>
      </c>
      <c r="O159" s="30"/>
      <c r="P159" s="30">
        <v>-593130225.95655</v>
      </c>
    </row>
    <row r="160" spans="1:16" ht="13">
      <c r="A160" s="35" t="s">
        <v>277</v>
      </c>
      <c r="B160" s="36" t="s">
        <v>278</v>
      </c>
      <c r="C160" s="30">
        <v>4967485085.9216137</v>
      </c>
      <c r="D160" s="30">
        <v>611475661.07299995</v>
      </c>
      <c r="E160" s="30">
        <v>548776194.61600006</v>
      </c>
      <c r="F160" s="30"/>
      <c r="G160" s="30">
        <v>-548776194.61600006</v>
      </c>
      <c r="H160" s="30">
        <v>557789264.89400005</v>
      </c>
      <c r="I160" s="30"/>
      <c r="J160" s="30">
        <v>-557789264.89400005</v>
      </c>
      <c r="K160" s="30">
        <v>565889411.01999998</v>
      </c>
      <c r="L160" s="30"/>
      <c r="M160" s="30">
        <v>-565889411.01999998</v>
      </c>
      <c r="N160" s="30">
        <v>568718858.07509995</v>
      </c>
      <c r="O160" s="30"/>
      <c r="P160" s="30">
        <v>-568718858.07509995</v>
      </c>
    </row>
    <row r="161" spans="1:16" ht="13">
      <c r="A161" s="35" t="s">
        <v>279</v>
      </c>
      <c r="B161" s="36" t="s">
        <v>280</v>
      </c>
      <c r="C161" s="30">
        <v>24208261.190883599</v>
      </c>
      <c r="D161" s="30">
        <v>25122741.546999998</v>
      </c>
      <c r="E161" s="30">
        <v>25034438.432</v>
      </c>
      <c r="F161" s="30"/>
      <c r="G161" s="30">
        <v>-25034438.432</v>
      </c>
      <c r="H161" s="30">
        <v>25042101.463</v>
      </c>
      <c r="I161" s="30"/>
      <c r="J161" s="30">
        <v>-25042101.463</v>
      </c>
      <c r="K161" s="30">
        <v>24289918.289999999</v>
      </c>
      <c r="L161" s="30"/>
      <c r="M161" s="30">
        <v>-24289918.289999999</v>
      </c>
      <c r="N161" s="30">
        <v>24411367.881450001</v>
      </c>
      <c r="O161" s="30"/>
      <c r="P161" s="30">
        <v>-24411367.881450001</v>
      </c>
    </row>
    <row r="162" spans="1:16" ht="13">
      <c r="A162" s="33" t="s">
        <v>281</v>
      </c>
      <c r="B162" s="34" t="s">
        <v>282</v>
      </c>
      <c r="C162" s="30">
        <v>44326014.612431802</v>
      </c>
      <c r="D162" s="30">
        <v>41709949.068999998</v>
      </c>
      <c r="E162" s="30">
        <v>39048442.119999997</v>
      </c>
      <c r="F162" s="30"/>
      <c r="G162" s="30">
        <v>-39048442.119999997</v>
      </c>
      <c r="H162" s="30">
        <v>37239554.708999999</v>
      </c>
      <c r="I162" s="30"/>
      <c r="J162" s="30">
        <v>-37239554.708999999</v>
      </c>
      <c r="K162" s="30">
        <v>36508753.289999999</v>
      </c>
      <c r="L162" s="30"/>
      <c r="M162" s="30">
        <v>-36508753.289999999</v>
      </c>
      <c r="N162" s="30">
        <v>36691297.056450002</v>
      </c>
      <c r="O162" s="30"/>
      <c r="P162" s="30">
        <v>-36691297.056450002</v>
      </c>
    </row>
    <row r="163" spans="1:16" ht="13">
      <c r="A163" s="35" t="s">
        <v>283</v>
      </c>
      <c r="B163" s="36" t="s">
        <v>284</v>
      </c>
      <c r="C163" s="30">
        <v>13461704.749841399</v>
      </c>
      <c r="D163" s="30">
        <v>14657928.067</v>
      </c>
      <c r="E163" s="30">
        <v>11631266.880000001</v>
      </c>
      <c r="F163" s="30"/>
      <c r="G163" s="30">
        <v>-11631266.880000001</v>
      </c>
      <c r="H163" s="30">
        <v>9554943.2970000003</v>
      </c>
      <c r="I163" s="30"/>
      <c r="J163" s="30">
        <v>-9554943.2970000003</v>
      </c>
      <c r="K163" s="30">
        <v>8446731.4199999999</v>
      </c>
      <c r="L163" s="30"/>
      <c r="M163" s="30">
        <v>-8446731.4199999999</v>
      </c>
      <c r="N163" s="30">
        <v>8488965.0770999994</v>
      </c>
      <c r="O163" s="30"/>
      <c r="P163" s="30">
        <v>-8488965.0770999994</v>
      </c>
    </row>
    <row r="164" spans="1:16" ht="13">
      <c r="A164" s="35" t="s">
        <v>285</v>
      </c>
      <c r="B164" s="36" t="s">
        <v>286</v>
      </c>
      <c r="C164" s="30">
        <v>30864309.862590399</v>
      </c>
      <c r="D164" s="30">
        <v>27052021.002</v>
      </c>
      <c r="E164" s="30">
        <v>27417175.239999998</v>
      </c>
      <c r="F164" s="30"/>
      <c r="G164" s="30">
        <v>-27417175.239999998</v>
      </c>
      <c r="H164" s="30">
        <v>27684611.412</v>
      </c>
      <c r="I164" s="30"/>
      <c r="J164" s="30">
        <v>-27684611.412</v>
      </c>
      <c r="K164" s="30">
        <v>28062021.870000001</v>
      </c>
      <c r="L164" s="30"/>
      <c r="M164" s="30">
        <v>-28062021.870000001</v>
      </c>
      <c r="N164" s="30">
        <v>28202331.979350001</v>
      </c>
      <c r="O164" s="30"/>
      <c r="P164" s="30">
        <v>-28202331.979350001</v>
      </c>
    </row>
    <row r="165" spans="1:16" ht="13">
      <c r="A165" s="33" t="s">
        <v>287</v>
      </c>
      <c r="B165" s="34" t="s">
        <v>288</v>
      </c>
      <c r="C165" s="30">
        <v>1564157602.6306291</v>
      </c>
      <c r="D165" s="30">
        <v>1632990771.8599999</v>
      </c>
      <c r="E165" s="30">
        <v>1741053044.224</v>
      </c>
      <c r="F165" s="30"/>
      <c r="G165" s="30">
        <v>-1741053044.224</v>
      </c>
      <c r="H165" s="30">
        <v>1787629117.908</v>
      </c>
      <c r="I165" s="30"/>
      <c r="J165" s="30">
        <v>-1787629117.908</v>
      </c>
      <c r="K165" s="30">
        <v>1852039540.2700002</v>
      </c>
      <c r="L165" s="30"/>
      <c r="M165" s="30">
        <v>-1852039540.2700002</v>
      </c>
      <c r="N165" s="30">
        <v>1861299737.97135</v>
      </c>
      <c r="O165" s="30"/>
      <c r="P165" s="30">
        <v>-1861299737.97135</v>
      </c>
    </row>
    <row r="166" spans="1:16" ht="13">
      <c r="A166" s="35" t="s">
        <v>289</v>
      </c>
      <c r="B166" s="36" t="s">
        <v>290</v>
      </c>
      <c r="C166" s="30">
        <v>1284518168.9929719</v>
      </c>
      <c r="D166" s="30">
        <v>1329976888.895</v>
      </c>
      <c r="E166" s="30">
        <v>1405116093.168</v>
      </c>
      <c r="F166" s="30"/>
      <c r="G166" s="30">
        <v>-1405116093.168</v>
      </c>
      <c r="H166" s="30">
        <v>1463059298.431</v>
      </c>
      <c r="I166" s="30"/>
      <c r="J166" s="30">
        <v>-1463059298.431</v>
      </c>
      <c r="K166" s="30">
        <v>1525567471.1800001</v>
      </c>
      <c r="L166" s="30"/>
      <c r="M166" s="30">
        <v>-1525567471.1800001</v>
      </c>
      <c r="N166" s="30">
        <v>1533195308.5359001</v>
      </c>
      <c r="O166" s="30"/>
      <c r="P166" s="30">
        <v>-1533195308.5359001</v>
      </c>
    </row>
    <row r="167" spans="1:16" ht="13">
      <c r="A167" s="35" t="s">
        <v>291</v>
      </c>
      <c r="B167" s="36" t="s">
        <v>292</v>
      </c>
      <c r="C167" s="30">
        <v>279639433.63765723</v>
      </c>
      <c r="D167" s="30">
        <v>303013882.96499997</v>
      </c>
      <c r="E167" s="30">
        <v>335936951.05599999</v>
      </c>
      <c r="F167" s="30"/>
      <c r="G167" s="30">
        <v>-335936951.05599999</v>
      </c>
      <c r="H167" s="30">
        <v>324569819.477</v>
      </c>
      <c r="I167" s="30"/>
      <c r="J167" s="30">
        <v>-324569819.477</v>
      </c>
      <c r="K167" s="30">
        <v>326472069.08999997</v>
      </c>
      <c r="L167" s="30"/>
      <c r="M167" s="30">
        <v>-326472069.08999997</v>
      </c>
      <c r="N167" s="30">
        <v>328104429.43545002</v>
      </c>
      <c r="O167" s="30"/>
      <c r="P167" s="30">
        <v>-328104429.43545002</v>
      </c>
    </row>
    <row r="168" spans="1:16" ht="13">
      <c r="A168" s="33" t="s">
        <v>293</v>
      </c>
      <c r="B168" s="34" t="s">
        <v>294</v>
      </c>
      <c r="C168" s="30">
        <v>1871166589.5066149</v>
      </c>
      <c r="D168" s="30">
        <v>624014234.421</v>
      </c>
      <c r="E168" s="30">
        <v>126217930.632</v>
      </c>
      <c r="F168" s="30"/>
      <c r="G168" s="30">
        <v>-126217930.632</v>
      </c>
      <c r="H168" s="30">
        <v>102201475.517</v>
      </c>
      <c r="I168" s="30"/>
      <c r="J168" s="30">
        <v>-102201475.517</v>
      </c>
      <c r="K168" s="30">
        <v>70900634.019999996</v>
      </c>
      <c r="L168" s="30"/>
      <c r="M168" s="30">
        <v>-70900634.019999996</v>
      </c>
      <c r="N168" s="30">
        <v>71255137.190099999</v>
      </c>
      <c r="O168" s="30"/>
      <c r="P168" s="30">
        <v>-71255137.190099999</v>
      </c>
    </row>
    <row r="169" spans="1:16" ht="13">
      <c r="A169" s="35" t="s">
        <v>295</v>
      </c>
      <c r="B169" s="36" t="s">
        <v>296</v>
      </c>
      <c r="C169" s="30">
        <v>54308109.671224996</v>
      </c>
      <c r="D169" s="30">
        <v>111554697.54899999</v>
      </c>
      <c r="E169" s="30">
        <v>103483229</v>
      </c>
      <c r="F169" s="30"/>
      <c r="G169" s="30">
        <v>-103483229</v>
      </c>
      <c r="H169" s="30">
        <v>80301084.628999993</v>
      </c>
      <c r="I169" s="30"/>
      <c r="J169" s="30">
        <v>-80301084.628999993</v>
      </c>
      <c r="K169" s="30">
        <v>48902752.979999997</v>
      </c>
      <c r="L169" s="30"/>
      <c r="M169" s="30">
        <v>-48902752.979999997</v>
      </c>
      <c r="N169" s="30">
        <v>49147266.744900003</v>
      </c>
      <c r="O169" s="30"/>
      <c r="P169" s="30">
        <v>-49147266.744900003</v>
      </c>
    </row>
    <row r="170" spans="1:16" ht="13">
      <c r="A170" s="35" t="s">
        <v>297</v>
      </c>
      <c r="B170" s="36" t="s">
        <v>298</v>
      </c>
      <c r="C170" s="30">
        <v>1125749.21</v>
      </c>
      <c r="D170" s="30">
        <v>2478000</v>
      </c>
      <c r="E170" s="30">
        <v>2485300</v>
      </c>
      <c r="F170" s="30"/>
      <c r="G170" s="30">
        <v>-2485300</v>
      </c>
      <c r="H170" s="30">
        <v>2492400</v>
      </c>
      <c r="I170" s="30"/>
      <c r="J170" s="30">
        <v>-2492400</v>
      </c>
      <c r="K170" s="30">
        <v>2502400</v>
      </c>
      <c r="L170" s="30"/>
      <c r="M170" s="30">
        <v>-2502400</v>
      </c>
      <c r="N170" s="30">
        <v>2514912</v>
      </c>
      <c r="O170" s="30"/>
      <c r="P170" s="30">
        <v>-2514912</v>
      </c>
    </row>
    <row r="171" spans="1:16" ht="13">
      <c r="A171" s="35" t="s">
        <v>299</v>
      </c>
      <c r="B171" s="36" t="s">
        <v>300</v>
      </c>
      <c r="C171" s="30">
        <v>1799231462.0999999</v>
      </c>
      <c r="D171" s="30">
        <v>490285200</v>
      </c>
      <c r="E171" s="30">
        <v>288000</v>
      </c>
      <c r="F171" s="30"/>
      <c r="G171" s="30">
        <v>-288000</v>
      </c>
      <c r="H171" s="30">
        <v>290800</v>
      </c>
      <c r="I171" s="30"/>
      <c r="J171" s="30">
        <v>-290800</v>
      </c>
      <c r="K171" s="30">
        <v>292000</v>
      </c>
      <c r="L171" s="30"/>
      <c r="M171" s="30">
        <v>-292000</v>
      </c>
      <c r="N171" s="30">
        <v>293460</v>
      </c>
      <c r="O171" s="30"/>
      <c r="P171" s="30">
        <v>-293460</v>
      </c>
    </row>
    <row r="172" spans="1:16" ht="13">
      <c r="A172" s="35" t="s">
        <v>301</v>
      </c>
      <c r="B172" s="36" t="s">
        <v>302</v>
      </c>
      <c r="C172" s="30">
        <v>16501268.525389601</v>
      </c>
      <c r="D172" s="30">
        <v>19696336.872000001</v>
      </c>
      <c r="E172" s="30">
        <v>19961401.631999999</v>
      </c>
      <c r="F172" s="30"/>
      <c r="G172" s="30">
        <v>-19961401.631999999</v>
      </c>
      <c r="H172" s="30">
        <v>19117190.888</v>
      </c>
      <c r="I172" s="30"/>
      <c r="J172" s="30">
        <v>-19117190.888</v>
      </c>
      <c r="K172" s="30">
        <v>19203481.039999999</v>
      </c>
      <c r="L172" s="30"/>
      <c r="M172" s="30">
        <v>-19203481.039999999</v>
      </c>
      <c r="N172" s="30">
        <v>19299498.4452</v>
      </c>
      <c r="O172" s="30"/>
      <c r="P172" s="30">
        <v>-19299498.4452</v>
      </c>
    </row>
    <row r="173" spans="1:16" ht="13">
      <c r="A173" s="31" t="s">
        <v>303</v>
      </c>
      <c r="B173" s="32" t="s">
        <v>304</v>
      </c>
      <c r="C173" s="30">
        <v>10750975789.291731</v>
      </c>
      <c r="D173" s="30">
        <v>10881928878.948</v>
      </c>
      <c r="E173" s="30">
        <v>10552594759.752001</v>
      </c>
      <c r="F173" s="30"/>
      <c r="G173" s="30">
        <v>-10552594759.752001</v>
      </c>
      <c r="H173" s="30">
        <v>10766655023.709999</v>
      </c>
      <c r="I173" s="30"/>
      <c r="J173" s="30">
        <v>-10766655023.709999</v>
      </c>
      <c r="K173" s="30">
        <v>10813812445.84</v>
      </c>
      <c r="L173" s="30"/>
      <c r="M173" s="30">
        <v>-10813812445.84</v>
      </c>
      <c r="N173" s="30">
        <v>10867881508.069201</v>
      </c>
      <c r="O173" s="30"/>
      <c r="P173" s="30">
        <v>-10867881508.069201</v>
      </c>
    </row>
    <row r="174" spans="1:16" ht="13">
      <c r="A174" s="33" t="s">
        <v>305</v>
      </c>
      <c r="B174" s="34" t="s">
        <v>306</v>
      </c>
      <c r="C174" s="30">
        <v>3427149731.484591</v>
      </c>
      <c r="D174" s="30">
        <v>3479678029.7309999</v>
      </c>
      <c r="E174" s="30">
        <v>3437411499.526</v>
      </c>
      <c r="F174" s="30"/>
      <c r="G174" s="30">
        <v>-3437411499.526</v>
      </c>
      <c r="H174" s="30">
        <v>3531607938.9299998</v>
      </c>
      <c r="I174" s="30"/>
      <c r="J174" s="30">
        <v>-3531607938.9299998</v>
      </c>
      <c r="K174" s="30">
        <v>3502456906.46</v>
      </c>
      <c r="L174" s="30"/>
      <c r="M174" s="30">
        <v>-3502456906.46</v>
      </c>
      <c r="N174" s="30">
        <v>3519969190.9923</v>
      </c>
      <c r="O174" s="30"/>
      <c r="P174" s="30">
        <v>-3519969190.9923</v>
      </c>
    </row>
    <row r="175" spans="1:16" ht="13">
      <c r="A175" s="35" t="s">
        <v>307</v>
      </c>
      <c r="B175" s="36" t="s">
        <v>308</v>
      </c>
      <c r="C175" s="30">
        <v>2795737405.2749958</v>
      </c>
      <c r="D175" s="30">
        <v>2716514043.0840001</v>
      </c>
      <c r="E175" s="30">
        <v>2565852326.348</v>
      </c>
      <c r="F175" s="30"/>
      <c r="G175" s="30">
        <v>-2565852326.348</v>
      </c>
      <c r="H175" s="30">
        <v>2584717390.783</v>
      </c>
      <c r="I175" s="30"/>
      <c r="J175" s="30">
        <v>-2584717390.783</v>
      </c>
      <c r="K175" s="30">
        <v>2517337846.8499999</v>
      </c>
      <c r="L175" s="30"/>
      <c r="M175" s="30">
        <v>-2517337846.8499999</v>
      </c>
      <c r="N175" s="30">
        <v>2529924536.08425</v>
      </c>
      <c r="O175" s="30"/>
      <c r="P175" s="30">
        <v>-2529924536.08425</v>
      </c>
    </row>
    <row r="176" spans="1:16" ht="13">
      <c r="A176" s="35" t="s">
        <v>309</v>
      </c>
      <c r="B176" s="36" t="s">
        <v>310</v>
      </c>
      <c r="C176" s="30">
        <v>180319500</v>
      </c>
      <c r="D176" s="30">
        <v>180319500</v>
      </c>
      <c r="E176" s="30">
        <v>180319500</v>
      </c>
      <c r="F176" s="30"/>
      <c r="G176" s="30">
        <v>-180319500</v>
      </c>
      <c r="H176" s="30">
        <v>180319500</v>
      </c>
      <c r="I176" s="30"/>
      <c r="J176" s="30">
        <v>-180319500</v>
      </c>
      <c r="K176" s="30">
        <v>180319500</v>
      </c>
      <c r="L176" s="30"/>
      <c r="M176" s="30">
        <v>-180319500</v>
      </c>
      <c r="N176" s="30">
        <v>181221097.5</v>
      </c>
      <c r="O176" s="30"/>
      <c r="P176" s="30">
        <v>-181221097.5</v>
      </c>
    </row>
    <row r="177" spans="1:16" ht="13">
      <c r="A177" s="35" t="s">
        <v>311</v>
      </c>
      <c r="B177" s="36" t="s">
        <v>312</v>
      </c>
      <c r="C177" s="30">
        <v>119263030.20959459</v>
      </c>
      <c r="D177" s="30">
        <v>241029886.64700001</v>
      </c>
      <c r="E177" s="30">
        <v>353475073.17799997</v>
      </c>
      <c r="F177" s="30"/>
      <c r="G177" s="30">
        <v>-353475073.17799997</v>
      </c>
      <c r="H177" s="30">
        <v>415981448.14700001</v>
      </c>
      <c r="I177" s="30"/>
      <c r="J177" s="30">
        <v>-415981448.14700001</v>
      </c>
      <c r="K177" s="30">
        <v>454209959.61000001</v>
      </c>
      <c r="L177" s="30"/>
      <c r="M177" s="30">
        <v>-454209959.61000001</v>
      </c>
      <c r="N177" s="30">
        <v>456481009.40805</v>
      </c>
      <c r="O177" s="30"/>
      <c r="P177" s="30">
        <v>-456481009.40805</v>
      </c>
    </row>
    <row r="178" spans="1:16" ht="13">
      <c r="A178" s="35" t="s">
        <v>313</v>
      </c>
      <c r="B178" s="36" t="s">
        <v>314</v>
      </c>
      <c r="C178" s="30">
        <v>331829796</v>
      </c>
      <c r="D178" s="30">
        <v>341814600</v>
      </c>
      <c r="E178" s="30">
        <v>337764600</v>
      </c>
      <c r="F178" s="30"/>
      <c r="G178" s="30">
        <v>-337764600</v>
      </c>
      <c r="H178" s="30">
        <v>350589600</v>
      </c>
      <c r="I178" s="30"/>
      <c r="J178" s="30">
        <v>-350589600</v>
      </c>
      <c r="K178" s="30">
        <v>350589600</v>
      </c>
      <c r="L178" s="30"/>
      <c r="M178" s="30">
        <v>-350589600</v>
      </c>
      <c r="N178" s="30">
        <v>352342548</v>
      </c>
      <c r="O178" s="30"/>
      <c r="P178" s="30">
        <v>-352342548</v>
      </c>
    </row>
    <row r="179" spans="1:16" ht="13">
      <c r="A179" s="33" t="s">
        <v>315</v>
      </c>
      <c r="B179" s="34" t="s">
        <v>316</v>
      </c>
      <c r="C179" s="30">
        <v>6885705080.0854864</v>
      </c>
      <c r="D179" s="30">
        <v>7100629924.7390003</v>
      </c>
      <c r="E179" s="30">
        <v>6912784761.0100002</v>
      </c>
      <c r="F179" s="30"/>
      <c r="G179" s="30">
        <v>-6912784761.0100002</v>
      </c>
      <c r="H179" s="30">
        <v>7032660315.8629999</v>
      </c>
      <c r="I179" s="30"/>
      <c r="J179" s="30">
        <v>-7032660315.8629999</v>
      </c>
      <c r="K179" s="30">
        <v>7110132490.0900002</v>
      </c>
      <c r="L179" s="30"/>
      <c r="M179" s="30">
        <v>-7110132490.0900002</v>
      </c>
      <c r="N179" s="30">
        <v>7145683152.5404501</v>
      </c>
      <c r="O179" s="30"/>
      <c r="P179" s="30">
        <v>-7145683152.5404501</v>
      </c>
    </row>
    <row r="180" spans="1:16" ht="13">
      <c r="A180" s="35" t="s">
        <v>317</v>
      </c>
      <c r="B180" s="36" t="s">
        <v>318</v>
      </c>
      <c r="C180" s="30">
        <v>5530205497.0516529</v>
      </c>
      <c r="D180" s="30">
        <v>5589307323.9639997</v>
      </c>
      <c r="E180" s="30">
        <v>5539415221.9540005</v>
      </c>
      <c r="F180" s="30"/>
      <c r="G180" s="30">
        <v>-5539415221.9540005</v>
      </c>
      <c r="H180" s="30">
        <v>5662602146.6339998</v>
      </c>
      <c r="I180" s="30"/>
      <c r="J180" s="30">
        <v>-5662602146.6339998</v>
      </c>
      <c r="K180" s="30">
        <v>5781994598.0200005</v>
      </c>
      <c r="L180" s="30"/>
      <c r="M180" s="30">
        <v>-5781994598.0200005</v>
      </c>
      <c r="N180" s="30">
        <v>5810904571.0101004</v>
      </c>
      <c r="O180" s="30"/>
      <c r="P180" s="30">
        <v>-5810904571.0101004</v>
      </c>
    </row>
    <row r="181" spans="1:16" ht="13">
      <c r="A181" s="35" t="s">
        <v>319</v>
      </c>
      <c r="B181" s="36" t="s">
        <v>320</v>
      </c>
      <c r="C181" s="30">
        <v>1131864694.88603</v>
      </c>
      <c r="D181" s="30">
        <v>1269247514.9389999</v>
      </c>
      <c r="E181" s="30">
        <v>1086989698.5120001</v>
      </c>
      <c r="F181" s="30"/>
      <c r="G181" s="30">
        <v>-1086989698.5120001</v>
      </c>
      <c r="H181" s="30">
        <v>1100933485.8080001</v>
      </c>
      <c r="I181" s="30"/>
      <c r="J181" s="30">
        <v>-1100933485.8080001</v>
      </c>
      <c r="K181" s="30">
        <v>1122873184.6400001</v>
      </c>
      <c r="L181" s="30"/>
      <c r="M181" s="30">
        <v>-1122873184.6400001</v>
      </c>
      <c r="N181" s="30">
        <v>1128487550.5632</v>
      </c>
      <c r="O181" s="30"/>
      <c r="P181" s="30">
        <v>-1128487550.5632</v>
      </c>
    </row>
    <row r="182" spans="1:16" ht="13">
      <c r="A182" s="35" t="s">
        <v>321</v>
      </c>
      <c r="B182" s="36" t="s">
        <v>322</v>
      </c>
      <c r="C182" s="30">
        <v>236384147.85104021</v>
      </c>
      <c r="D182" s="30">
        <v>187547315.176</v>
      </c>
      <c r="E182" s="30">
        <v>243582199.25600001</v>
      </c>
      <c r="F182" s="30"/>
      <c r="G182" s="30">
        <v>-243582199.25600001</v>
      </c>
      <c r="H182" s="30">
        <v>233627742.90400001</v>
      </c>
      <c r="I182" s="30"/>
      <c r="J182" s="30">
        <v>-233627742.90400001</v>
      </c>
      <c r="K182" s="30">
        <v>173682592.31999999</v>
      </c>
      <c r="L182" s="30"/>
      <c r="M182" s="30">
        <v>-173682592.31999999</v>
      </c>
      <c r="N182" s="30">
        <v>174551005.2816</v>
      </c>
      <c r="O182" s="30"/>
      <c r="P182" s="30">
        <v>-174551005.2816</v>
      </c>
    </row>
    <row r="183" spans="1:16" ht="13">
      <c r="A183" s="35" t="s">
        <v>323</v>
      </c>
      <c r="B183" s="36" t="s">
        <v>324</v>
      </c>
      <c r="C183" s="30">
        <v>-13721445.2932368</v>
      </c>
      <c r="D183" s="30">
        <v>53447770.659999996</v>
      </c>
      <c r="E183" s="30">
        <v>41714341.288000003</v>
      </c>
      <c r="F183" s="30"/>
      <c r="G183" s="30">
        <v>-41714341.288000003</v>
      </c>
      <c r="H183" s="30">
        <v>34410240.516999997</v>
      </c>
      <c r="I183" s="30"/>
      <c r="J183" s="30">
        <v>-34410240.516999997</v>
      </c>
      <c r="K183" s="30">
        <v>30491115.109999999</v>
      </c>
      <c r="L183" s="30"/>
      <c r="M183" s="30">
        <v>-30491115.109999999</v>
      </c>
      <c r="N183" s="30">
        <v>30643570.685550001</v>
      </c>
      <c r="O183" s="30"/>
      <c r="P183" s="30">
        <v>-30643570.685550001</v>
      </c>
    </row>
    <row r="184" spans="1:16" ht="13">
      <c r="A184" s="35" t="s">
        <v>325</v>
      </c>
      <c r="B184" s="36" t="s">
        <v>326</v>
      </c>
      <c r="C184" s="30">
        <v>972185.59</v>
      </c>
      <c r="D184" s="30">
        <v>1080000</v>
      </c>
      <c r="E184" s="30">
        <v>1083300</v>
      </c>
      <c r="F184" s="30"/>
      <c r="G184" s="30">
        <v>-1083300</v>
      </c>
      <c r="H184" s="30">
        <v>1086700</v>
      </c>
      <c r="I184" s="30"/>
      <c r="J184" s="30">
        <v>-1086700</v>
      </c>
      <c r="K184" s="30">
        <v>1091000</v>
      </c>
      <c r="L184" s="30"/>
      <c r="M184" s="30">
        <v>-1091000</v>
      </c>
      <c r="N184" s="30">
        <v>1096455</v>
      </c>
      <c r="O184" s="30"/>
      <c r="P184" s="30">
        <v>-1096455</v>
      </c>
    </row>
    <row r="185" spans="1:16" ht="13">
      <c r="A185" s="33" t="s">
        <v>327</v>
      </c>
      <c r="B185" s="34" t="s">
        <v>328</v>
      </c>
      <c r="C185" s="30">
        <v>438120977.7216534</v>
      </c>
      <c r="D185" s="30">
        <v>301620924.47799999</v>
      </c>
      <c r="E185" s="30">
        <v>202398499.21599999</v>
      </c>
      <c r="F185" s="30"/>
      <c r="G185" s="30">
        <v>-202398499.21599999</v>
      </c>
      <c r="H185" s="30">
        <v>202386768.917</v>
      </c>
      <c r="I185" s="30"/>
      <c r="J185" s="30">
        <v>-202386768.917</v>
      </c>
      <c r="K185" s="30">
        <v>201223049.28999999</v>
      </c>
      <c r="L185" s="30"/>
      <c r="M185" s="30">
        <v>-201223049.28999999</v>
      </c>
      <c r="N185" s="30">
        <v>202229164.53645</v>
      </c>
      <c r="O185" s="30"/>
      <c r="P185" s="30">
        <v>-202229164.53645</v>
      </c>
    </row>
    <row r="186" spans="1:16" ht="13">
      <c r="A186" s="35" t="s">
        <v>329</v>
      </c>
      <c r="B186" s="36" t="s">
        <v>330</v>
      </c>
      <c r="C186" s="30">
        <v>26341820.600662801</v>
      </c>
      <c r="D186" s="30">
        <v>28651402.355999999</v>
      </c>
      <c r="E186" s="30">
        <v>28842069.32</v>
      </c>
      <c r="F186" s="30"/>
      <c r="G186" s="30">
        <v>-28842069.32</v>
      </c>
      <c r="H186" s="30">
        <v>29018120.254999999</v>
      </c>
      <c r="I186" s="30"/>
      <c r="J186" s="30">
        <v>-29018120.254999999</v>
      </c>
      <c r="K186" s="30">
        <v>29202012.739999998</v>
      </c>
      <c r="L186" s="30"/>
      <c r="M186" s="30">
        <v>-29202012.739999998</v>
      </c>
      <c r="N186" s="30">
        <v>29348022.8037</v>
      </c>
      <c r="O186" s="30"/>
      <c r="P186" s="30">
        <v>-29348022.8037</v>
      </c>
    </row>
    <row r="187" spans="1:16" ht="13">
      <c r="A187" s="35" t="s">
        <v>331</v>
      </c>
      <c r="B187" s="36" t="s">
        <v>332</v>
      </c>
      <c r="C187" s="30">
        <v>411779157.12099057</v>
      </c>
      <c r="D187" s="30">
        <v>272969522.12199998</v>
      </c>
      <c r="E187" s="30">
        <v>173556429.896</v>
      </c>
      <c r="F187" s="30"/>
      <c r="G187" s="30">
        <v>-173556429.896</v>
      </c>
      <c r="H187" s="30">
        <v>173368648.662</v>
      </c>
      <c r="I187" s="30"/>
      <c r="J187" s="30">
        <v>-173368648.662</v>
      </c>
      <c r="K187" s="30">
        <v>172021036.55000001</v>
      </c>
      <c r="L187" s="30"/>
      <c r="M187" s="30">
        <v>-172021036.55000001</v>
      </c>
      <c r="N187" s="30">
        <v>172881141.73275</v>
      </c>
      <c r="O187" s="30"/>
      <c r="P187" s="30">
        <v>-172881141.73275</v>
      </c>
    </row>
    <row r="188" spans="1:16" ht="13">
      <c r="A188" s="31" t="s">
        <v>333</v>
      </c>
      <c r="B188" s="32" t="s">
        <v>334</v>
      </c>
      <c r="C188" s="30">
        <v>1658765697.8269069</v>
      </c>
      <c r="D188" s="30">
        <v>1891454196.6710002</v>
      </c>
      <c r="E188" s="30">
        <v>1796349705.5680001</v>
      </c>
      <c r="F188" s="30"/>
      <c r="G188" s="30">
        <v>-1796349705.5680001</v>
      </c>
      <c r="H188" s="30">
        <v>1798937249.4059999</v>
      </c>
      <c r="I188" s="30"/>
      <c r="J188" s="30">
        <v>-1798937249.4059999</v>
      </c>
      <c r="K188" s="30">
        <v>1780236497.1600001</v>
      </c>
      <c r="L188" s="30"/>
      <c r="M188" s="30">
        <v>-1780236497.1600001</v>
      </c>
      <c r="N188" s="30">
        <v>1789137679.6458001</v>
      </c>
      <c r="O188" s="30"/>
      <c r="P188" s="30">
        <v>-1789137679.6458001</v>
      </c>
    </row>
    <row r="189" spans="1:16" ht="13">
      <c r="A189" s="33" t="s">
        <v>335</v>
      </c>
      <c r="B189" s="34" t="s">
        <v>336</v>
      </c>
      <c r="C189" s="30">
        <v>1159987264.323302</v>
      </c>
      <c r="D189" s="30">
        <v>1370095144.1289999</v>
      </c>
      <c r="E189" s="30">
        <v>1300574881.1199999</v>
      </c>
      <c r="F189" s="30"/>
      <c r="G189" s="30">
        <v>-1300574881.1199999</v>
      </c>
      <c r="H189" s="30">
        <v>1298495404.4489999</v>
      </c>
      <c r="I189" s="30"/>
      <c r="J189" s="30">
        <v>-1298495404.4489999</v>
      </c>
      <c r="K189" s="30">
        <v>1268179616.8499999</v>
      </c>
      <c r="L189" s="30"/>
      <c r="M189" s="30">
        <v>-1268179616.8499999</v>
      </c>
      <c r="N189" s="30">
        <v>1274520514.9342501</v>
      </c>
      <c r="O189" s="30"/>
      <c r="P189" s="30">
        <v>-1274520514.9342501</v>
      </c>
    </row>
    <row r="190" spans="1:16" ht="13">
      <c r="A190" s="35" t="s">
        <v>337</v>
      </c>
      <c r="B190" s="36" t="s">
        <v>338</v>
      </c>
      <c r="C190" s="30">
        <v>36158763.25</v>
      </c>
      <c r="D190" s="30">
        <v>45000000</v>
      </c>
      <c r="E190" s="30">
        <v>55000000</v>
      </c>
      <c r="F190" s="30"/>
      <c r="G190" s="30">
        <v>-55000000</v>
      </c>
      <c r="H190" s="30">
        <v>59500000</v>
      </c>
      <c r="I190" s="30"/>
      <c r="J190" s="30">
        <v>-59500000</v>
      </c>
      <c r="K190" s="30">
        <v>59500000</v>
      </c>
      <c r="L190" s="30"/>
      <c r="M190" s="30">
        <v>-59500000</v>
      </c>
      <c r="N190" s="30">
        <v>59797500</v>
      </c>
      <c r="O190" s="30"/>
      <c r="P190" s="30">
        <v>-59797500</v>
      </c>
    </row>
    <row r="191" spans="1:16" ht="13">
      <c r="A191" s="35" t="s">
        <v>339</v>
      </c>
      <c r="B191" s="36" t="s">
        <v>340</v>
      </c>
      <c r="C191" s="30">
        <v>57610256</v>
      </c>
      <c r="D191" s="30">
        <v>63000000</v>
      </c>
      <c r="E191" s="30">
        <v>78000000</v>
      </c>
      <c r="F191" s="30"/>
      <c r="G191" s="30">
        <v>-78000000</v>
      </c>
      <c r="H191" s="30">
        <v>84000000</v>
      </c>
      <c r="I191" s="30"/>
      <c r="J191" s="30">
        <v>-84000000</v>
      </c>
      <c r="K191" s="30">
        <v>84000000</v>
      </c>
      <c r="L191" s="30"/>
      <c r="M191" s="30">
        <v>-84000000</v>
      </c>
      <c r="N191" s="30">
        <v>84420000</v>
      </c>
      <c r="O191" s="30"/>
      <c r="P191" s="30">
        <v>-84420000</v>
      </c>
    </row>
    <row r="192" spans="1:16" ht="13">
      <c r="A192" s="35" t="s">
        <v>341</v>
      </c>
      <c r="B192" s="36" t="s">
        <v>342</v>
      </c>
      <c r="C192" s="30">
        <v>864439459.86000001</v>
      </c>
      <c r="D192" s="30">
        <v>1054950000</v>
      </c>
      <c r="E192" s="30">
        <v>958333000</v>
      </c>
      <c r="F192" s="30"/>
      <c r="G192" s="30">
        <v>-958333000</v>
      </c>
      <c r="H192" s="30">
        <v>945000000</v>
      </c>
      <c r="I192" s="30"/>
      <c r="J192" s="30">
        <v>-945000000</v>
      </c>
      <c r="K192" s="30">
        <v>925440000</v>
      </c>
      <c r="L192" s="30"/>
      <c r="M192" s="30">
        <v>-925440000</v>
      </c>
      <c r="N192" s="30">
        <v>930067200</v>
      </c>
      <c r="O192" s="30"/>
      <c r="P192" s="30">
        <v>-930067200</v>
      </c>
    </row>
    <row r="193" spans="1:16" ht="13">
      <c r="A193" s="35" t="s">
        <v>343</v>
      </c>
      <c r="B193" s="36" t="s">
        <v>344</v>
      </c>
      <c r="C193" s="30">
        <v>9000000</v>
      </c>
      <c r="D193" s="30">
        <v>9000000</v>
      </c>
      <c r="E193" s="30">
        <v>9000000</v>
      </c>
      <c r="F193" s="30"/>
      <c r="G193" s="30">
        <v>-9000000</v>
      </c>
      <c r="H193" s="30">
        <v>9000000</v>
      </c>
      <c r="I193" s="30"/>
      <c r="J193" s="30">
        <v>-9000000</v>
      </c>
      <c r="K193" s="30">
        <v>9000000</v>
      </c>
      <c r="L193" s="30"/>
      <c r="M193" s="30">
        <v>-9000000</v>
      </c>
      <c r="N193" s="30">
        <v>9045000</v>
      </c>
      <c r="O193" s="30"/>
      <c r="P193" s="30">
        <v>-9045000</v>
      </c>
    </row>
    <row r="194" spans="1:16" ht="13">
      <c r="A194" s="35" t="s">
        <v>345</v>
      </c>
      <c r="B194" s="36" t="s">
        <v>346</v>
      </c>
      <c r="C194" s="30">
        <v>192778785.2133024</v>
      </c>
      <c r="D194" s="30">
        <v>198145144.12900001</v>
      </c>
      <c r="E194" s="30">
        <v>200241881.12</v>
      </c>
      <c r="F194" s="30"/>
      <c r="G194" s="30">
        <v>-200241881.12</v>
      </c>
      <c r="H194" s="30">
        <v>200995404.449</v>
      </c>
      <c r="I194" s="30"/>
      <c r="J194" s="30">
        <v>-200995404.449</v>
      </c>
      <c r="K194" s="30">
        <v>190239616.84999999</v>
      </c>
      <c r="L194" s="30"/>
      <c r="M194" s="30">
        <v>-190239616.84999999</v>
      </c>
      <c r="N194" s="30">
        <v>191190814.93425</v>
      </c>
      <c r="O194" s="30"/>
      <c r="P194" s="30">
        <v>-191190814.93425</v>
      </c>
    </row>
    <row r="195" spans="1:16" ht="13">
      <c r="A195" s="33" t="s">
        <v>347</v>
      </c>
      <c r="B195" s="34" t="s">
        <v>348</v>
      </c>
      <c r="C195" s="30">
        <v>277464423.81599998</v>
      </c>
      <c r="D195" s="30">
        <v>297772055</v>
      </c>
      <c r="E195" s="30">
        <v>277349730</v>
      </c>
      <c r="F195" s="30"/>
      <c r="G195" s="30">
        <v>-277349730</v>
      </c>
      <c r="H195" s="30">
        <v>281975925</v>
      </c>
      <c r="I195" s="30"/>
      <c r="J195" s="30">
        <v>-281975925</v>
      </c>
      <c r="K195" s="30">
        <v>292547400</v>
      </c>
      <c r="L195" s="30"/>
      <c r="M195" s="30">
        <v>-292547400</v>
      </c>
      <c r="N195" s="30">
        <v>294010137</v>
      </c>
      <c r="O195" s="30"/>
      <c r="P195" s="30">
        <v>-294010137</v>
      </c>
    </row>
    <row r="196" spans="1:16" ht="13">
      <c r="A196" s="35" t="s">
        <v>349</v>
      </c>
      <c r="B196" s="36" t="s">
        <v>350</v>
      </c>
      <c r="C196" s="30">
        <v>115640600.84</v>
      </c>
      <c r="D196" s="30">
        <v>135415400</v>
      </c>
      <c r="E196" s="30">
        <v>135809400</v>
      </c>
      <c r="F196" s="30"/>
      <c r="G196" s="30">
        <v>-135809400</v>
      </c>
      <c r="H196" s="30">
        <v>140000000</v>
      </c>
      <c r="I196" s="30"/>
      <c r="J196" s="30">
        <v>-140000000</v>
      </c>
      <c r="K196" s="30">
        <v>150000000</v>
      </c>
      <c r="L196" s="30"/>
      <c r="M196" s="30">
        <v>-150000000</v>
      </c>
      <c r="N196" s="30">
        <v>150750000</v>
      </c>
      <c r="O196" s="30"/>
      <c r="P196" s="30">
        <v>-150750000</v>
      </c>
    </row>
    <row r="197" spans="1:16" ht="13">
      <c r="A197" s="35" t="s">
        <v>351</v>
      </c>
      <c r="B197" s="36" t="s">
        <v>352</v>
      </c>
      <c r="C197" s="30">
        <v>139179276.822</v>
      </c>
      <c r="D197" s="30">
        <v>138840010</v>
      </c>
      <c r="E197" s="30">
        <v>121715860</v>
      </c>
      <c r="F197" s="30"/>
      <c r="G197" s="30">
        <v>-121715860</v>
      </c>
      <c r="H197" s="30">
        <v>122094050</v>
      </c>
      <c r="I197" s="30"/>
      <c r="J197" s="30">
        <v>-122094050</v>
      </c>
      <c r="K197" s="30">
        <v>122585300</v>
      </c>
      <c r="L197" s="30"/>
      <c r="M197" s="30">
        <v>-122585300</v>
      </c>
      <c r="N197" s="30">
        <v>123198226.5</v>
      </c>
      <c r="O197" s="30"/>
      <c r="P197" s="30">
        <v>-123198226.5</v>
      </c>
    </row>
    <row r="198" spans="1:16" ht="13">
      <c r="A198" s="35" t="s">
        <v>353</v>
      </c>
      <c r="B198" s="36" t="s">
        <v>354</v>
      </c>
      <c r="C198" s="30">
        <v>22644546.153999999</v>
      </c>
      <c r="D198" s="30">
        <v>23516645</v>
      </c>
      <c r="E198" s="30">
        <v>19824470</v>
      </c>
      <c r="F198" s="30"/>
      <c r="G198" s="30">
        <v>-19824470</v>
      </c>
      <c r="H198" s="30">
        <v>19881875</v>
      </c>
      <c r="I198" s="30"/>
      <c r="J198" s="30">
        <v>-19881875</v>
      </c>
      <c r="K198" s="30">
        <v>19962100</v>
      </c>
      <c r="L198" s="30"/>
      <c r="M198" s="30">
        <v>-19962100</v>
      </c>
      <c r="N198" s="30">
        <v>20061910.5</v>
      </c>
      <c r="O198" s="30"/>
      <c r="P198" s="30">
        <v>-20061910.5</v>
      </c>
    </row>
    <row r="199" spans="1:16" ht="13">
      <c r="A199" s="33" t="s">
        <v>355</v>
      </c>
      <c r="B199" s="34" t="s">
        <v>356</v>
      </c>
      <c r="C199" s="30">
        <v>200204175.40024921</v>
      </c>
      <c r="D199" s="30">
        <v>203053453.40200001</v>
      </c>
      <c r="E199" s="30">
        <v>199954119.63999999</v>
      </c>
      <c r="F199" s="30"/>
      <c r="G199" s="30">
        <v>-199954119.63999999</v>
      </c>
      <c r="H199" s="30">
        <v>199753442.63499999</v>
      </c>
      <c r="I199" s="30"/>
      <c r="J199" s="30">
        <v>-199753442.63499999</v>
      </c>
      <c r="K199" s="30">
        <v>200647932.05000001</v>
      </c>
      <c r="L199" s="30"/>
      <c r="M199" s="30">
        <v>-200647932.05000001</v>
      </c>
      <c r="N199" s="30">
        <v>201651171.71024999</v>
      </c>
      <c r="O199" s="30"/>
      <c r="P199" s="30">
        <v>-201651171.71024999</v>
      </c>
    </row>
    <row r="200" spans="1:16" ht="13">
      <c r="A200" s="35" t="s">
        <v>357</v>
      </c>
      <c r="B200" s="36" t="s">
        <v>356</v>
      </c>
      <c r="C200" s="30">
        <v>192910691.05024919</v>
      </c>
      <c r="D200" s="30">
        <v>195141653.40200001</v>
      </c>
      <c r="E200" s="30">
        <v>192021519.63999999</v>
      </c>
      <c r="F200" s="30"/>
      <c r="G200" s="30">
        <v>-192021519.63999999</v>
      </c>
      <c r="H200" s="30">
        <v>191800342.63499999</v>
      </c>
      <c r="I200" s="30"/>
      <c r="J200" s="30">
        <v>-191800342.63499999</v>
      </c>
      <c r="K200" s="30">
        <v>192666332.05000001</v>
      </c>
      <c r="L200" s="30"/>
      <c r="M200" s="30">
        <v>-192666332.05000001</v>
      </c>
      <c r="N200" s="30">
        <v>193629663.71024999</v>
      </c>
      <c r="O200" s="30"/>
      <c r="P200" s="30">
        <v>-193629663.71024999</v>
      </c>
    </row>
    <row r="201" spans="1:16" ht="13">
      <c r="A201" s="35" t="s">
        <v>358</v>
      </c>
      <c r="B201" s="36" t="s">
        <v>359</v>
      </c>
      <c r="C201" s="30">
        <v>7293484.3499999996</v>
      </c>
      <c r="D201" s="30">
        <v>7911800</v>
      </c>
      <c r="E201" s="30">
        <v>7932600</v>
      </c>
      <c r="F201" s="30"/>
      <c r="G201" s="30">
        <v>-7932600</v>
      </c>
      <c r="H201" s="30">
        <v>7953100</v>
      </c>
      <c r="I201" s="30"/>
      <c r="J201" s="30">
        <v>-7953100</v>
      </c>
      <c r="K201" s="30">
        <v>7981600</v>
      </c>
      <c r="L201" s="30"/>
      <c r="M201" s="30">
        <v>-7981600</v>
      </c>
      <c r="N201" s="30">
        <v>8021508</v>
      </c>
      <c r="O201" s="30"/>
      <c r="P201" s="30">
        <v>-8021508</v>
      </c>
    </row>
    <row r="202" spans="1:16" ht="13">
      <c r="A202" s="33" t="s">
        <v>360</v>
      </c>
      <c r="B202" s="34" t="s">
        <v>361</v>
      </c>
      <c r="C202" s="30">
        <v>21109834.287355602</v>
      </c>
      <c r="D202" s="30">
        <v>20533544.140000001</v>
      </c>
      <c r="E202" s="30">
        <v>18470974.807999998</v>
      </c>
      <c r="F202" s="30"/>
      <c r="G202" s="30">
        <v>-18470974.807999998</v>
      </c>
      <c r="H202" s="30">
        <v>18712477.322000001</v>
      </c>
      <c r="I202" s="30"/>
      <c r="J202" s="30">
        <v>-18712477.322000001</v>
      </c>
      <c r="K202" s="30">
        <v>18861548.260000002</v>
      </c>
      <c r="L202" s="30"/>
      <c r="M202" s="30">
        <v>-18861548.260000002</v>
      </c>
      <c r="N202" s="30">
        <v>18955856.0013</v>
      </c>
      <c r="O202" s="30"/>
      <c r="P202" s="30">
        <v>-18955856.0013</v>
      </c>
    </row>
    <row r="203" spans="1:16" ht="13">
      <c r="A203" s="35" t="s">
        <v>362</v>
      </c>
      <c r="B203" s="36" t="s">
        <v>361</v>
      </c>
      <c r="C203" s="30">
        <v>21109834.287355602</v>
      </c>
      <c r="D203" s="30">
        <v>20533544.140000001</v>
      </c>
      <c r="E203" s="30">
        <v>18470974.807999998</v>
      </c>
      <c r="F203" s="30"/>
      <c r="G203" s="30">
        <v>-18470974.807999998</v>
      </c>
      <c r="H203" s="30">
        <v>18712477.322000001</v>
      </c>
      <c r="I203" s="30"/>
      <c r="J203" s="30">
        <v>-18712477.322000001</v>
      </c>
      <c r="K203" s="30">
        <v>18861548.260000002</v>
      </c>
      <c r="L203" s="30"/>
      <c r="M203" s="30">
        <v>-18861548.260000002</v>
      </c>
      <c r="N203" s="30">
        <v>18955856.0013</v>
      </c>
      <c r="O203" s="30"/>
      <c r="P203" s="30">
        <v>-18955856.0013</v>
      </c>
    </row>
    <row r="204" spans="1:16" ht="13">
      <c r="A204" s="35"/>
      <c r="B204" s="36"/>
      <c r="C204" s="30">
        <f>C207+C216+C218+C227+C230+C241+C243+C254+C265+C269+C272+C273+C274</f>
        <v>3659791769.7390137</v>
      </c>
      <c r="D204" s="30"/>
      <c r="E204" s="30"/>
      <c r="F204" s="30"/>
      <c r="G204" s="30"/>
      <c r="H204" s="30"/>
      <c r="I204" s="30"/>
      <c r="J204" s="30"/>
      <c r="K204" s="30"/>
      <c r="L204" s="30"/>
      <c r="M204" s="30"/>
      <c r="N204" s="30"/>
      <c r="O204" s="30"/>
      <c r="P204" s="30"/>
    </row>
    <row r="205" spans="1:16" ht="13">
      <c r="A205" s="31" t="s">
        <v>363</v>
      </c>
      <c r="B205" s="32" t="s">
        <v>364</v>
      </c>
      <c r="C205" s="30">
        <v>3659791769.7390099</v>
      </c>
      <c r="D205" s="30">
        <v>3675947732.1269999</v>
      </c>
      <c r="E205" s="30">
        <v>3660504887.8800001</v>
      </c>
      <c r="F205" s="30">
        <v>3567905685</v>
      </c>
      <c r="G205" s="30">
        <v>-92599202.879999995</v>
      </c>
      <c r="H205" s="30">
        <v>3661739027.5450001</v>
      </c>
      <c r="I205" s="30">
        <v>3569543030</v>
      </c>
      <c r="J205" s="30">
        <v>-92195997.545000002</v>
      </c>
      <c r="K205" s="30">
        <v>3662821502.0799999</v>
      </c>
      <c r="L205" s="30">
        <v>3570983440</v>
      </c>
      <c r="M205" s="30">
        <v>-91838062.079999998</v>
      </c>
      <c r="N205" s="30">
        <v>3681135609.5904002</v>
      </c>
      <c r="O205" s="30">
        <v>3550904880</v>
      </c>
      <c r="P205" s="30">
        <v>-130230729.5904</v>
      </c>
    </row>
    <row r="206" spans="1:16" ht="13">
      <c r="A206" s="33" t="s">
        <v>365</v>
      </c>
      <c r="B206" s="34" t="s">
        <v>364</v>
      </c>
      <c r="C206" s="30">
        <v>3659791769.7390132</v>
      </c>
      <c r="D206" s="30">
        <v>3675947732.1269999</v>
      </c>
      <c r="E206" s="30">
        <v>3660504887.8800001</v>
      </c>
      <c r="F206" s="30">
        <v>3567905685</v>
      </c>
      <c r="G206" s="30">
        <v>-92599202.879999995</v>
      </c>
      <c r="H206" s="30">
        <v>3661739027.5450001</v>
      </c>
      <c r="I206" s="30">
        <v>3569543030</v>
      </c>
      <c r="J206" s="30">
        <v>-92195997.545000002</v>
      </c>
      <c r="K206" s="30">
        <v>3662821502.0799999</v>
      </c>
      <c r="L206" s="30">
        <v>3570983440</v>
      </c>
      <c r="M206" s="30">
        <v>-91838062.079999998</v>
      </c>
      <c r="N206" s="30">
        <v>3681135609.5904002</v>
      </c>
      <c r="O206" s="30">
        <v>3550904880</v>
      </c>
      <c r="P206" s="30">
        <v>-130230729.5904</v>
      </c>
    </row>
    <row r="207" spans="1:16" ht="13" collapsed="1">
      <c r="A207" s="37" t="s">
        <v>366</v>
      </c>
      <c r="B207" s="36" t="s">
        <v>16</v>
      </c>
      <c r="C207" s="47">
        <v>56765649.730150998</v>
      </c>
      <c r="D207" s="30">
        <v>53326280.108000003</v>
      </c>
      <c r="E207" s="30">
        <v>53006991.903999999</v>
      </c>
      <c r="F207" s="30">
        <v>52810170</v>
      </c>
      <c r="G207" s="30">
        <v>-196821.90400000001</v>
      </c>
      <c r="H207" s="30">
        <v>54074135.794</v>
      </c>
      <c r="I207" s="30">
        <v>54059010</v>
      </c>
      <c r="J207" s="30">
        <v>-15125.794</v>
      </c>
      <c r="K207" s="30">
        <v>54464997.109999999</v>
      </c>
      <c r="L207" s="30">
        <v>54188780</v>
      </c>
      <c r="M207" s="30">
        <v>-276217.11</v>
      </c>
      <c r="N207" s="30">
        <v>54737322.095550001</v>
      </c>
      <c r="O207" s="30">
        <v>52097910</v>
      </c>
      <c r="P207" s="30">
        <v>-2639412.0955500002</v>
      </c>
    </row>
    <row r="208" spans="1:16" ht="13" hidden="1" outlineLevel="1">
      <c r="A208" s="38" t="s">
        <v>190</v>
      </c>
      <c r="B208" s="39" t="s">
        <v>191</v>
      </c>
      <c r="C208" s="30"/>
      <c r="D208" s="30">
        <v>216722.13200000001</v>
      </c>
      <c r="E208" s="30">
        <v>218592.302</v>
      </c>
      <c r="F208" s="30"/>
      <c r="G208" s="30">
        <v>-218592.302</v>
      </c>
      <c r="H208" s="30">
        <v>219521.978</v>
      </c>
      <c r="I208" s="30"/>
      <c r="J208" s="30">
        <v>-219521.978</v>
      </c>
      <c r="K208" s="30">
        <v>222729.25200000001</v>
      </c>
      <c r="L208" s="30"/>
      <c r="M208" s="30">
        <v>-222729.25200000001</v>
      </c>
      <c r="N208" s="30">
        <v>223842.89825999999</v>
      </c>
      <c r="O208" s="30"/>
      <c r="P208" s="30">
        <v>-223842.89825999999</v>
      </c>
    </row>
    <row r="209" spans="1:16" ht="13" hidden="1" outlineLevel="1">
      <c r="A209" s="38" t="s">
        <v>192</v>
      </c>
      <c r="B209" s="39" t="s">
        <v>193</v>
      </c>
      <c r="C209" s="30"/>
      <c r="D209" s="30"/>
      <c r="E209" s="30">
        <v>280032.36</v>
      </c>
      <c r="F209" s="30"/>
      <c r="G209" s="30">
        <v>-280032.36</v>
      </c>
      <c r="H209" s="30">
        <v>554948.43999999994</v>
      </c>
      <c r="I209" s="30"/>
      <c r="J209" s="30">
        <v>-554948.43999999994</v>
      </c>
      <c r="K209" s="30">
        <v>837613.40899999999</v>
      </c>
      <c r="L209" s="30"/>
      <c r="M209" s="30">
        <v>-837613.40899999987</v>
      </c>
      <c r="N209" s="30">
        <v>841801.47604500002</v>
      </c>
      <c r="O209" s="30"/>
      <c r="P209" s="30">
        <v>-841801.47604500002</v>
      </c>
    </row>
    <row r="210" spans="1:16" ht="13" hidden="1" outlineLevel="1">
      <c r="A210" s="38" t="s">
        <v>194</v>
      </c>
      <c r="B210" s="39" t="s">
        <v>195</v>
      </c>
      <c r="C210" s="30">
        <v>153.44999999999999</v>
      </c>
      <c r="D210" s="30">
        <v>226997.93599999999</v>
      </c>
      <c r="E210" s="30">
        <v>225734.57800000001</v>
      </c>
      <c r="F210" s="30"/>
      <c r="G210" s="30">
        <v>-225734.57800000001</v>
      </c>
      <c r="H210" s="30">
        <v>223861.26199999999</v>
      </c>
      <c r="I210" s="30"/>
      <c r="J210" s="30">
        <v>-223861.26199999999</v>
      </c>
      <c r="K210" s="30">
        <v>224329.59099999999</v>
      </c>
      <c r="L210" s="30"/>
      <c r="M210" s="30">
        <v>-224329.59099999999</v>
      </c>
      <c r="N210" s="30">
        <v>225451.23895500001</v>
      </c>
      <c r="O210" s="30"/>
      <c r="P210" s="30">
        <v>-225451.23895500001</v>
      </c>
    </row>
    <row r="211" spans="1:16" ht="13" hidden="1" outlineLevel="1">
      <c r="A211" s="38" t="s">
        <v>196</v>
      </c>
      <c r="B211" s="39" t="s">
        <v>197</v>
      </c>
      <c r="C211" s="30">
        <v>15269.191245</v>
      </c>
      <c r="D211" s="30">
        <v>44044</v>
      </c>
      <c r="E211" s="30">
        <v>43915.02</v>
      </c>
      <c r="F211" s="30"/>
      <c r="G211" s="30">
        <v>-43915.02</v>
      </c>
      <c r="H211" s="30">
        <v>43550.58</v>
      </c>
      <c r="I211" s="30"/>
      <c r="J211" s="30">
        <v>-43550.58</v>
      </c>
      <c r="K211" s="30">
        <v>43641.69</v>
      </c>
      <c r="L211" s="30"/>
      <c r="M211" s="30">
        <v>-43641.69</v>
      </c>
      <c r="N211" s="30">
        <v>43859.898450000001</v>
      </c>
      <c r="O211" s="30"/>
      <c r="P211" s="30">
        <v>-43859.898450000001</v>
      </c>
    </row>
    <row r="212" spans="1:16" ht="13" hidden="1" outlineLevel="1">
      <c r="A212" s="38" t="s">
        <v>198</v>
      </c>
      <c r="B212" s="39" t="s">
        <v>199</v>
      </c>
      <c r="C212" s="30">
        <v>54077.313906000003</v>
      </c>
      <c r="D212" s="30">
        <v>85576.04</v>
      </c>
      <c r="E212" s="30">
        <v>84707.644</v>
      </c>
      <c r="F212" s="30"/>
      <c r="G212" s="30">
        <v>-84707.644</v>
      </c>
      <c r="H212" s="30">
        <v>106093.534</v>
      </c>
      <c r="I212" s="30"/>
      <c r="J212" s="30">
        <v>-106093.534</v>
      </c>
      <c r="K212" s="30">
        <v>106813.16800000001</v>
      </c>
      <c r="L212" s="30"/>
      <c r="M212" s="30">
        <v>-106813.16800000001</v>
      </c>
      <c r="N212" s="30">
        <v>107347.23384</v>
      </c>
      <c r="O212" s="30"/>
      <c r="P212" s="30">
        <v>-107347.23384</v>
      </c>
    </row>
    <row r="213" spans="1:16" ht="13" hidden="1" outlineLevel="1">
      <c r="A213" s="38" t="s">
        <v>484</v>
      </c>
      <c r="B213" s="39" t="s">
        <v>485</v>
      </c>
      <c r="C213" s="30">
        <v>101415.6</v>
      </c>
      <c r="D213" s="30"/>
      <c r="E213" s="30"/>
      <c r="F213" s="30"/>
      <c r="G213" s="30"/>
      <c r="H213" s="30"/>
      <c r="I213" s="30"/>
      <c r="J213" s="30"/>
      <c r="K213" s="30"/>
      <c r="L213" s="30"/>
      <c r="M213" s="30"/>
      <c r="N213" s="30"/>
      <c r="O213" s="30"/>
      <c r="P213" s="30"/>
    </row>
    <row r="214" spans="1:16" ht="13" hidden="1" outlineLevel="1">
      <c r="A214" s="38" t="s">
        <v>430</v>
      </c>
      <c r="B214" s="39" t="s">
        <v>207</v>
      </c>
      <c r="C214" s="30">
        <v>48661970.174999997</v>
      </c>
      <c r="D214" s="30">
        <v>43632540</v>
      </c>
      <c r="E214" s="30">
        <v>43036560</v>
      </c>
      <c r="F214" s="30">
        <v>43656270</v>
      </c>
      <c r="G214" s="30">
        <v>619710</v>
      </c>
      <c r="H214" s="30">
        <v>43839110</v>
      </c>
      <c r="I214" s="30">
        <v>44908360</v>
      </c>
      <c r="J214" s="30">
        <v>1069250</v>
      </c>
      <c r="K214" s="30">
        <v>43906170</v>
      </c>
      <c r="L214" s="30">
        <v>44992080</v>
      </c>
      <c r="M214" s="30">
        <v>1085910</v>
      </c>
      <c r="N214" s="30">
        <v>44125700.850000001</v>
      </c>
      <c r="O214" s="30">
        <v>42764260</v>
      </c>
      <c r="P214" s="30">
        <v>-1361440.85</v>
      </c>
    </row>
    <row r="215" spans="1:16" ht="13" hidden="1" outlineLevel="1">
      <c r="A215" s="38" t="s">
        <v>204</v>
      </c>
      <c r="B215" s="39" t="s">
        <v>205</v>
      </c>
      <c r="C215" s="30">
        <v>7932764</v>
      </c>
      <c r="D215" s="30">
        <v>9120400</v>
      </c>
      <c r="E215" s="30">
        <v>9117450</v>
      </c>
      <c r="F215" s="30">
        <v>9153900</v>
      </c>
      <c r="G215" s="30">
        <v>36450</v>
      </c>
      <c r="H215" s="30">
        <v>9087050</v>
      </c>
      <c r="I215" s="30">
        <v>9150650</v>
      </c>
      <c r="J215" s="30">
        <v>63600</v>
      </c>
      <c r="K215" s="30">
        <v>9123700</v>
      </c>
      <c r="L215" s="30">
        <v>9196700</v>
      </c>
      <c r="M215" s="30">
        <v>73000</v>
      </c>
      <c r="N215" s="30">
        <v>9169318.5</v>
      </c>
      <c r="O215" s="30">
        <v>9333650</v>
      </c>
      <c r="P215" s="30">
        <v>164331.5</v>
      </c>
    </row>
    <row r="216" spans="1:16" ht="13" collapsed="1">
      <c r="A216" s="37" t="s">
        <v>367</v>
      </c>
      <c r="B216" s="36" t="s">
        <v>368</v>
      </c>
      <c r="C216" s="47">
        <v>11006961.5</v>
      </c>
      <c r="D216" s="30">
        <v>11170000</v>
      </c>
      <c r="E216" s="30">
        <v>11290000</v>
      </c>
      <c r="F216" s="30">
        <v>11190000</v>
      </c>
      <c r="G216" s="30">
        <v>-100000</v>
      </c>
      <c r="H216" s="30">
        <v>11290000</v>
      </c>
      <c r="I216" s="30">
        <v>11290000</v>
      </c>
      <c r="J216" s="30"/>
      <c r="K216" s="30">
        <v>11290000</v>
      </c>
      <c r="L216" s="30">
        <v>11290000</v>
      </c>
      <c r="M216" s="30"/>
      <c r="N216" s="30">
        <v>11346450</v>
      </c>
      <c r="O216" s="30">
        <v>11233600</v>
      </c>
      <c r="P216" s="30">
        <v>-112850</v>
      </c>
    </row>
    <row r="217" spans="1:16" ht="13" hidden="1" outlineLevel="1">
      <c r="A217" s="38" t="s">
        <v>431</v>
      </c>
      <c r="B217" s="39" t="s">
        <v>28</v>
      </c>
      <c r="C217" s="30">
        <v>11006961.5</v>
      </c>
      <c r="D217" s="30">
        <v>11170000</v>
      </c>
      <c r="E217" s="30">
        <v>11290000</v>
      </c>
      <c r="F217" s="30">
        <v>11190000</v>
      </c>
      <c r="G217" s="30">
        <v>-100000</v>
      </c>
      <c r="H217" s="30">
        <v>11290000</v>
      </c>
      <c r="I217" s="30">
        <v>11290000</v>
      </c>
      <c r="J217" s="30"/>
      <c r="K217" s="30">
        <v>11290000</v>
      </c>
      <c r="L217" s="30">
        <v>11290000</v>
      </c>
      <c r="M217" s="30"/>
      <c r="N217" s="30">
        <v>11346450</v>
      </c>
      <c r="O217" s="30">
        <v>11233600</v>
      </c>
      <c r="P217" s="30">
        <v>-112850</v>
      </c>
    </row>
    <row r="218" spans="1:16" ht="13" collapsed="1">
      <c r="A218" s="37" t="s">
        <v>369</v>
      </c>
      <c r="B218" s="36" t="s">
        <v>370</v>
      </c>
      <c r="C218" s="47">
        <v>56511638.666756399</v>
      </c>
      <c r="D218" s="30">
        <v>53688096.053000003</v>
      </c>
      <c r="E218" s="30">
        <v>54305948.824000001</v>
      </c>
      <c r="F218" s="30"/>
      <c r="G218" s="30">
        <v>-54305948.824000001</v>
      </c>
      <c r="H218" s="30">
        <v>54981122.182999998</v>
      </c>
      <c r="I218" s="30"/>
      <c r="J218" s="30">
        <v>-54981122.182999998</v>
      </c>
      <c r="K218" s="30">
        <v>55115668.619999997</v>
      </c>
      <c r="L218" s="30"/>
      <c r="M218" s="30">
        <v>-55115668.619999997</v>
      </c>
      <c r="N218" s="30">
        <v>55391246.963100001</v>
      </c>
      <c r="O218" s="30"/>
      <c r="P218" s="30">
        <v>-55391246.963100001</v>
      </c>
    </row>
    <row r="219" spans="1:16" ht="13" hidden="1" outlineLevel="1">
      <c r="A219" s="38" t="s">
        <v>190</v>
      </c>
      <c r="B219" s="39" t="s">
        <v>191</v>
      </c>
      <c r="C219" s="30"/>
      <c r="D219" s="30">
        <v>321948.78700000001</v>
      </c>
      <c r="E219" s="30">
        <v>325167.38699999999</v>
      </c>
      <c r="F219" s="30"/>
      <c r="G219" s="30">
        <v>-325167.38699999999</v>
      </c>
      <c r="H219" s="30">
        <v>331119.97100000002</v>
      </c>
      <c r="I219" s="30"/>
      <c r="J219" s="30">
        <v>-331119.97100000002</v>
      </c>
      <c r="K219" s="30">
        <v>333861.38400000002</v>
      </c>
      <c r="L219" s="30"/>
      <c r="M219" s="30">
        <v>-333861.38400000002</v>
      </c>
      <c r="N219" s="30">
        <v>335530.69092000002</v>
      </c>
      <c r="O219" s="30"/>
      <c r="P219" s="30">
        <v>-335530.69092000002</v>
      </c>
    </row>
    <row r="220" spans="1:16" ht="13" hidden="1" outlineLevel="1">
      <c r="A220" s="38" t="s">
        <v>192</v>
      </c>
      <c r="B220" s="39" t="s">
        <v>193</v>
      </c>
      <c r="C220" s="30"/>
      <c r="D220" s="30"/>
      <c r="E220" s="30">
        <v>416562.66</v>
      </c>
      <c r="F220" s="30"/>
      <c r="G220" s="30">
        <v>-416562.65999999992</v>
      </c>
      <c r="H220" s="30">
        <v>837066.58</v>
      </c>
      <c r="I220" s="30"/>
      <c r="J220" s="30">
        <v>-837066.58</v>
      </c>
      <c r="K220" s="30">
        <v>1255545.7779999999</v>
      </c>
      <c r="L220" s="30"/>
      <c r="M220" s="30">
        <v>-1255545.7779999997</v>
      </c>
      <c r="N220" s="30">
        <v>1261823.5068900001</v>
      </c>
      <c r="O220" s="30"/>
      <c r="P220" s="30">
        <v>-1261823.5068900001</v>
      </c>
    </row>
    <row r="221" spans="1:16" ht="13" hidden="1" outlineLevel="1">
      <c r="A221" s="38" t="s">
        <v>194</v>
      </c>
      <c r="B221" s="39" t="s">
        <v>195</v>
      </c>
      <c r="C221" s="30">
        <v>222.58</v>
      </c>
      <c r="D221" s="30">
        <v>337213.87599999999</v>
      </c>
      <c r="E221" s="30">
        <v>335791.89299999998</v>
      </c>
      <c r="F221" s="30"/>
      <c r="G221" s="30">
        <v>-335791.89299999998</v>
      </c>
      <c r="H221" s="30">
        <v>337665.20899999997</v>
      </c>
      <c r="I221" s="30"/>
      <c r="J221" s="30">
        <v>-337665.20899999992</v>
      </c>
      <c r="K221" s="30">
        <v>336260.22200000001</v>
      </c>
      <c r="L221" s="30"/>
      <c r="M221" s="30">
        <v>-336260.22200000001</v>
      </c>
      <c r="N221" s="30">
        <v>337941.52311000001</v>
      </c>
      <c r="O221" s="30"/>
      <c r="P221" s="30">
        <v>-337941.52311000001</v>
      </c>
    </row>
    <row r="222" spans="1:16" ht="13" hidden="1" outlineLevel="1">
      <c r="A222" s="38" t="s">
        <v>196</v>
      </c>
      <c r="B222" s="39" t="s">
        <v>197</v>
      </c>
      <c r="C222" s="30">
        <v>22148.039017999999</v>
      </c>
      <c r="D222" s="30">
        <v>65429</v>
      </c>
      <c r="E222" s="30">
        <v>65325.87</v>
      </c>
      <c r="F222" s="30"/>
      <c r="G222" s="30">
        <v>-65325.87</v>
      </c>
      <c r="H222" s="30">
        <v>65690.31</v>
      </c>
      <c r="I222" s="30"/>
      <c r="J222" s="30">
        <v>-65690.31</v>
      </c>
      <c r="K222" s="30">
        <v>65416.98</v>
      </c>
      <c r="L222" s="30"/>
      <c r="M222" s="30">
        <v>-65416.98</v>
      </c>
      <c r="N222" s="30">
        <v>65744.064899999998</v>
      </c>
      <c r="O222" s="30"/>
      <c r="P222" s="30">
        <v>-65744.064899999998</v>
      </c>
    </row>
    <row r="223" spans="1:16" ht="13" hidden="1" outlineLevel="1">
      <c r="A223" s="38" t="s">
        <v>198</v>
      </c>
      <c r="B223" s="39" t="s">
        <v>199</v>
      </c>
      <c r="C223" s="30">
        <v>78439.416938399998</v>
      </c>
      <c r="D223" s="30">
        <v>127126.39</v>
      </c>
      <c r="E223" s="30">
        <v>126007.014</v>
      </c>
      <c r="F223" s="30"/>
      <c r="G223" s="30">
        <v>-126007.014</v>
      </c>
      <c r="H223" s="30">
        <v>160028.11300000001</v>
      </c>
      <c r="I223" s="30"/>
      <c r="J223" s="30">
        <v>-160028.11300000001</v>
      </c>
      <c r="K223" s="30">
        <v>160108.25599999999</v>
      </c>
      <c r="L223" s="30"/>
      <c r="M223" s="30">
        <v>-160108.25599999999</v>
      </c>
      <c r="N223" s="30">
        <v>160908.79728</v>
      </c>
      <c r="O223" s="30"/>
      <c r="P223" s="30">
        <v>-160908.79728</v>
      </c>
    </row>
    <row r="224" spans="1:16" ht="13" hidden="1" outlineLevel="1">
      <c r="A224" s="38" t="s">
        <v>484</v>
      </c>
      <c r="B224" s="39" t="s">
        <v>485</v>
      </c>
      <c r="C224" s="30">
        <v>147103.84</v>
      </c>
      <c r="D224" s="30"/>
      <c r="E224" s="30"/>
      <c r="F224" s="30"/>
      <c r="G224" s="30"/>
      <c r="H224" s="30"/>
      <c r="I224" s="30"/>
      <c r="J224" s="30"/>
      <c r="K224" s="30"/>
      <c r="L224" s="30"/>
      <c r="M224" s="30"/>
      <c r="N224" s="30"/>
      <c r="O224" s="30"/>
      <c r="P224" s="30"/>
    </row>
    <row r="225" spans="1:16" ht="13" hidden="1" outlineLevel="1">
      <c r="A225" s="38" t="s">
        <v>206</v>
      </c>
      <c r="B225" s="39" t="s">
        <v>207</v>
      </c>
      <c r="C225" s="30">
        <v>56346167.983400002</v>
      </c>
      <c r="D225" s="30">
        <v>52836378</v>
      </c>
      <c r="E225" s="30">
        <v>53037094</v>
      </c>
      <c r="F225" s="30"/>
      <c r="G225" s="30">
        <v>-53037094</v>
      </c>
      <c r="H225" s="30">
        <v>53249552</v>
      </c>
      <c r="I225" s="30"/>
      <c r="J225" s="30">
        <v>-53249552</v>
      </c>
      <c r="K225" s="30">
        <v>52964476</v>
      </c>
      <c r="L225" s="30"/>
      <c r="M225" s="30">
        <v>-52964476</v>
      </c>
      <c r="N225" s="30">
        <v>53229298.380000003</v>
      </c>
      <c r="O225" s="30"/>
      <c r="P225" s="30">
        <v>-53229298.380000003</v>
      </c>
    </row>
    <row r="226" spans="1:16" ht="13" hidden="1" outlineLevel="1">
      <c r="A226" s="38" t="s">
        <v>486</v>
      </c>
      <c r="B226" s="39" t="s">
        <v>445</v>
      </c>
      <c r="C226" s="30">
        <v>-82443.192599999995</v>
      </c>
      <c r="D226" s="30"/>
      <c r="E226" s="30"/>
      <c r="F226" s="30"/>
      <c r="G226" s="30"/>
      <c r="H226" s="30"/>
      <c r="I226" s="30"/>
      <c r="J226" s="30"/>
      <c r="K226" s="30"/>
      <c r="L226" s="30"/>
      <c r="M226" s="30"/>
      <c r="N226" s="30"/>
      <c r="O226" s="30"/>
      <c r="P226" s="30"/>
    </row>
    <row r="227" spans="1:16" ht="13">
      <c r="A227" s="37" t="s">
        <v>371</v>
      </c>
      <c r="B227" s="36" t="s">
        <v>5</v>
      </c>
      <c r="C227" s="30">
        <v>83971507.290000007</v>
      </c>
      <c r="D227" s="30">
        <v>86725780</v>
      </c>
      <c r="E227" s="30">
        <v>86725780</v>
      </c>
      <c r="F227" s="30">
        <v>86668520</v>
      </c>
      <c r="G227" s="30">
        <v>-57260</v>
      </c>
      <c r="H227" s="30">
        <v>86725780</v>
      </c>
      <c r="I227" s="30">
        <v>86668520</v>
      </c>
      <c r="J227" s="30">
        <v>-57260</v>
      </c>
      <c r="K227" s="30">
        <v>86725780</v>
      </c>
      <c r="L227" s="30">
        <v>86668520</v>
      </c>
      <c r="M227" s="30">
        <v>-57260</v>
      </c>
      <c r="N227" s="30">
        <v>87159408.900000006</v>
      </c>
      <c r="O227" s="30">
        <v>86233320</v>
      </c>
      <c r="P227" s="30">
        <v>-926088.9</v>
      </c>
    </row>
    <row r="228" spans="1:16" ht="13" outlineLevel="1">
      <c r="A228" s="38" t="s">
        <v>432</v>
      </c>
      <c r="B228" s="39" t="s">
        <v>433</v>
      </c>
      <c r="C228" s="47">
        <v>84297600</v>
      </c>
      <c r="D228" s="30">
        <v>87038300</v>
      </c>
      <c r="E228" s="30">
        <v>87038300</v>
      </c>
      <c r="F228" s="30">
        <v>87038300</v>
      </c>
      <c r="G228" s="30"/>
      <c r="H228" s="30">
        <v>87038300</v>
      </c>
      <c r="I228" s="30">
        <v>87038300</v>
      </c>
      <c r="J228" s="30"/>
      <c r="K228" s="30">
        <v>87038300</v>
      </c>
      <c r="L228" s="30">
        <v>87038300</v>
      </c>
      <c r="M228" s="30"/>
      <c r="N228" s="30">
        <v>87473491.5</v>
      </c>
      <c r="O228" s="30">
        <v>86603100</v>
      </c>
      <c r="P228" s="30">
        <v>-870391.5</v>
      </c>
    </row>
    <row r="229" spans="1:16" ht="13" outlineLevel="1">
      <c r="A229" s="38" t="s">
        <v>434</v>
      </c>
      <c r="B229" s="39" t="s">
        <v>435</v>
      </c>
      <c r="C229" s="47">
        <v>-326092.71000000002</v>
      </c>
      <c r="D229" s="30">
        <v>-312520</v>
      </c>
      <c r="E229" s="30">
        <v>-312520</v>
      </c>
      <c r="F229" s="30">
        <v>-369780</v>
      </c>
      <c r="G229" s="30">
        <v>-57260</v>
      </c>
      <c r="H229" s="30">
        <v>-312520</v>
      </c>
      <c r="I229" s="30">
        <v>-369780</v>
      </c>
      <c r="J229" s="30">
        <v>-57260</v>
      </c>
      <c r="K229" s="30">
        <v>-312520</v>
      </c>
      <c r="L229" s="30">
        <v>-369780</v>
      </c>
      <c r="M229" s="30">
        <v>-57260</v>
      </c>
      <c r="N229" s="30">
        <v>-314082.59999999998</v>
      </c>
      <c r="O229" s="30">
        <v>-369780</v>
      </c>
      <c r="P229" s="30">
        <v>-55697.4</v>
      </c>
    </row>
    <row r="230" spans="1:16" ht="13">
      <c r="A230" s="37" t="s">
        <v>372</v>
      </c>
      <c r="B230" s="36" t="s">
        <v>373</v>
      </c>
      <c r="C230" s="30">
        <v>48300672.165927403</v>
      </c>
      <c r="D230" s="30">
        <v>48405228.917999998</v>
      </c>
      <c r="E230" s="30">
        <v>48502650.935999997</v>
      </c>
      <c r="F230" s="30">
        <v>40428400</v>
      </c>
      <c r="G230" s="30">
        <v>-8074250.9359999998</v>
      </c>
      <c r="H230" s="30">
        <v>48610009.022</v>
      </c>
      <c r="I230" s="30">
        <v>40428400</v>
      </c>
      <c r="J230" s="30">
        <v>-8181609.0219999999</v>
      </c>
      <c r="K230" s="30">
        <v>49905270.170000002</v>
      </c>
      <c r="L230" s="30">
        <v>41703900</v>
      </c>
      <c r="M230" s="30">
        <v>-8201370.1699999999</v>
      </c>
      <c r="N230" s="30">
        <v>50154796.520850003</v>
      </c>
      <c r="O230" s="30">
        <v>41497900</v>
      </c>
      <c r="P230" s="30">
        <v>-8656896.5208500009</v>
      </c>
    </row>
    <row r="231" spans="1:16" ht="13">
      <c r="A231" s="37"/>
      <c r="B231" s="41" t="s">
        <v>496</v>
      </c>
      <c r="C231" s="42">
        <f>C230-C238</f>
        <v>8922763.1059274003</v>
      </c>
      <c r="D231" s="30"/>
      <c r="E231" s="30"/>
      <c r="F231" s="30"/>
      <c r="G231" s="30"/>
      <c r="H231" s="30"/>
      <c r="I231" s="30"/>
      <c r="J231" s="30"/>
      <c r="K231" s="30"/>
      <c r="L231" s="30"/>
      <c r="M231" s="30"/>
      <c r="N231" s="30"/>
      <c r="O231" s="30"/>
      <c r="P231" s="30"/>
    </row>
    <row r="232" spans="1:16" ht="13" outlineLevel="1">
      <c r="A232" s="38" t="s">
        <v>190</v>
      </c>
      <c r="B232" s="39" t="s">
        <v>191</v>
      </c>
      <c r="C232" s="30"/>
      <c r="D232" s="30">
        <v>51046.122000000003</v>
      </c>
      <c r="E232" s="30">
        <v>51246.743000000002</v>
      </c>
      <c r="F232" s="30"/>
      <c r="G232" s="30">
        <v>-51246.743000000002</v>
      </c>
      <c r="H232" s="30">
        <v>52354.614000000001</v>
      </c>
      <c r="I232" s="30"/>
      <c r="J232" s="30">
        <v>-52354.614000000001</v>
      </c>
      <c r="K232" s="30">
        <v>52543.644</v>
      </c>
      <c r="L232" s="30"/>
      <c r="M232" s="30">
        <v>-52543.644</v>
      </c>
      <c r="N232" s="30">
        <v>52806.362220000003</v>
      </c>
      <c r="O232" s="30"/>
      <c r="P232" s="30">
        <v>-52806.362220000003</v>
      </c>
    </row>
    <row r="233" spans="1:16" ht="13" outlineLevel="1">
      <c r="A233" s="38" t="s">
        <v>192</v>
      </c>
      <c r="B233" s="39" t="s">
        <v>193</v>
      </c>
      <c r="C233" s="30"/>
      <c r="D233" s="30"/>
      <c r="E233" s="30">
        <v>65650.740000000005</v>
      </c>
      <c r="F233" s="30"/>
      <c r="G233" s="30">
        <v>-65650.740000000005</v>
      </c>
      <c r="H233" s="30">
        <v>132351.72</v>
      </c>
      <c r="I233" s="30"/>
      <c r="J233" s="30">
        <v>-132351.72</v>
      </c>
      <c r="K233" s="30">
        <v>197599.823</v>
      </c>
      <c r="L233" s="30"/>
      <c r="M233" s="30">
        <v>-197599.823</v>
      </c>
      <c r="N233" s="30">
        <v>198587.82211499999</v>
      </c>
      <c r="O233" s="30"/>
      <c r="P233" s="30">
        <v>-198587.82211499999</v>
      </c>
    </row>
    <row r="234" spans="1:16" ht="13" outlineLevel="1">
      <c r="A234" s="38" t="s">
        <v>194</v>
      </c>
      <c r="B234" s="39" t="s">
        <v>195</v>
      </c>
      <c r="C234" s="30">
        <v>35.03</v>
      </c>
      <c r="D234" s="30">
        <v>53466.455999999998</v>
      </c>
      <c r="E234" s="30">
        <v>52921.177000000003</v>
      </c>
      <c r="F234" s="30"/>
      <c r="G234" s="30">
        <v>-52921.177000000003</v>
      </c>
      <c r="H234" s="30">
        <v>53389.506000000001</v>
      </c>
      <c r="I234" s="30"/>
      <c r="J234" s="30">
        <v>-53389.506000000001</v>
      </c>
      <c r="K234" s="30">
        <v>52921.177000000003</v>
      </c>
      <c r="L234" s="30"/>
      <c r="M234" s="30">
        <v>-52921.177000000003</v>
      </c>
      <c r="N234" s="30">
        <v>53185.782885000001</v>
      </c>
      <c r="O234" s="30"/>
      <c r="P234" s="30">
        <v>-53185.782885000001</v>
      </c>
    </row>
    <row r="235" spans="1:16" ht="13" outlineLevel="1">
      <c r="A235" s="38" t="s">
        <v>196</v>
      </c>
      <c r="B235" s="39" t="s">
        <v>197</v>
      </c>
      <c r="C235" s="30">
        <v>3485.6941630000001</v>
      </c>
      <c r="D235" s="30">
        <v>10374</v>
      </c>
      <c r="E235" s="30">
        <v>10295.43</v>
      </c>
      <c r="F235" s="30"/>
      <c r="G235" s="30">
        <v>-10295.43</v>
      </c>
      <c r="H235" s="30">
        <v>10386.540000000001</v>
      </c>
      <c r="I235" s="30"/>
      <c r="J235" s="30">
        <v>-10386.540000000001</v>
      </c>
      <c r="K235" s="30">
        <v>10295.43</v>
      </c>
      <c r="L235" s="30"/>
      <c r="M235" s="30">
        <v>-10295.43</v>
      </c>
      <c r="N235" s="30">
        <v>10346.907149999999</v>
      </c>
      <c r="O235" s="30"/>
      <c r="P235" s="30">
        <v>-10346.907149999999</v>
      </c>
    </row>
    <row r="236" spans="1:16" ht="13" outlineLevel="1">
      <c r="A236" s="38" t="s">
        <v>198</v>
      </c>
      <c r="B236" s="39" t="s">
        <v>199</v>
      </c>
      <c r="C236" s="30">
        <v>12344.922164400001</v>
      </c>
      <c r="D236" s="30">
        <v>20156.34</v>
      </c>
      <c r="E236" s="30">
        <v>19858.846000000001</v>
      </c>
      <c r="F236" s="30"/>
      <c r="G236" s="30">
        <v>-19858.846000000001</v>
      </c>
      <c r="H236" s="30">
        <v>25302.642</v>
      </c>
      <c r="I236" s="30"/>
      <c r="J236" s="30">
        <v>-25302.642</v>
      </c>
      <c r="K236" s="30">
        <v>25198.096000000001</v>
      </c>
      <c r="L236" s="30"/>
      <c r="M236" s="30">
        <v>-25198.096000000001</v>
      </c>
      <c r="N236" s="30">
        <v>25324.086480000002</v>
      </c>
      <c r="O236" s="30"/>
      <c r="P236" s="30">
        <v>-25324.086480000002</v>
      </c>
    </row>
    <row r="237" spans="1:16" ht="13" outlineLevel="1">
      <c r="A237" s="38" t="s">
        <v>484</v>
      </c>
      <c r="B237" s="39" t="s">
        <v>485</v>
      </c>
      <c r="C237" s="30">
        <v>23151.439999999999</v>
      </c>
      <c r="D237" s="30"/>
      <c r="E237" s="30"/>
      <c r="F237" s="30"/>
      <c r="G237" s="30"/>
      <c r="H237" s="30"/>
      <c r="I237" s="30"/>
      <c r="J237" s="30"/>
      <c r="K237" s="30"/>
      <c r="L237" s="30"/>
      <c r="M237" s="30"/>
      <c r="N237" s="30"/>
      <c r="O237" s="30"/>
      <c r="P237" s="30"/>
    </row>
    <row r="238" spans="1:16" ht="13" outlineLevel="1">
      <c r="A238" s="38" t="s">
        <v>436</v>
      </c>
      <c r="B238" s="43" t="s">
        <v>437</v>
      </c>
      <c r="C238" s="47">
        <v>39377909.060000002</v>
      </c>
      <c r="D238" s="30">
        <v>39927600</v>
      </c>
      <c r="E238" s="30">
        <v>39928400</v>
      </c>
      <c r="F238" s="30">
        <v>40428400</v>
      </c>
      <c r="G238" s="30">
        <v>500000</v>
      </c>
      <c r="H238" s="30">
        <v>39928400</v>
      </c>
      <c r="I238" s="30">
        <v>40428400</v>
      </c>
      <c r="J238" s="30">
        <v>500000</v>
      </c>
      <c r="K238" s="30">
        <v>41203900</v>
      </c>
      <c r="L238" s="30">
        <v>41703900</v>
      </c>
      <c r="M238" s="30">
        <v>500000</v>
      </c>
      <c r="N238" s="30">
        <v>41409919.5</v>
      </c>
      <c r="O238" s="30">
        <v>41497900</v>
      </c>
      <c r="P238" s="30">
        <v>87980.5</v>
      </c>
    </row>
    <row r="239" spans="1:16" ht="13" outlineLevel="1">
      <c r="A239" s="38" t="s">
        <v>206</v>
      </c>
      <c r="B239" s="39" t="s">
        <v>207</v>
      </c>
      <c r="C239" s="30">
        <v>8896763.3658000007</v>
      </c>
      <c r="D239" s="30">
        <v>8342586</v>
      </c>
      <c r="E239" s="30">
        <v>8374278</v>
      </c>
      <c r="F239" s="30"/>
      <c r="G239" s="30">
        <v>-8374278</v>
      </c>
      <c r="H239" s="30">
        <v>8407824</v>
      </c>
      <c r="I239" s="30"/>
      <c r="J239" s="30">
        <v>-8407824</v>
      </c>
      <c r="K239" s="30">
        <v>8362812</v>
      </c>
      <c r="L239" s="30"/>
      <c r="M239" s="30">
        <v>-8362812</v>
      </c>
      <c r="N239" s="30">
        <v>8404626.0600000005</v>
      </c>
      <c r="O239" s="30"/>
      <c r="P239" s="30">
        <v>-8404626.0600000005</v>
      </c>
    </row>
    <row r="240" spans="1:16" ht="13" outlineLevel="1">
      <c r="A240" s="38" t="s">
        <v>486</v>
      </c>
      <c r="B240" s="39" t="s">
        <v>445</v>
      </c>
      <c r="C240" s="30">
        <v>-13017.3462</v>
      </c>
      <c r="D240" s="30"/>
      <c r="E240" s="30"/>
      <c r="F240" s="30"/>
      <c r="G240" s="30"/>
      <c r="H240" s="30"/>
      <c r="I240" s="30"/>
      <c r="J240" s="30"/>
      <c r="K240" s="30"/>
      <c r="L240" s="30"/>
      <c r="M240" s="30"/>
      <c r="N240" s="30"/>
      <c r="O240" s="30"/>
      <c r="P240" s="30"/>
    </row>
    <row r="241" spans="1:16" ht="13">
      <c r="A241" s="37" t="s">
        <v>374</v>
      </c>
      <c r="B241" s="36" t="s">
        <v>17</v>
      </c>
      <c r="C241" s="30">
        <v>2308010.91</v>
      </c>
      <c r="D241" s="30">
        <v>3398000</v>
      </c>
      <c r="E241" s="30">
        <v>3407900</v>
      </c>
      <c r="F241" s="30">
        <v>3421500</v>
      </c>
      <c r="G241" s="30">
        <v>13600</v>
      </c>
      <c r="H241" s="30">
        <v>3417800</v>
      </c>
      <c r="I241" s="30">
        <v>3441700</v>
      </c>
      <c r="J241" s="30">
        <v>23900</v>
      </c>
      <c r="K241" s="30">
        <v>3431400</v>
      </c>
      <c r="L241" s="30">
        <v>3458900</v>
      </c>
      <c r="M241" s="30">
        <v>27500</v>
      </c>
      <c r="N241" s="30">
        <v>3448557</v>
      </c>
      <c r="O241" s="30">
        <v>3476200</v>
      </c>
      <c r="P241" s="30">
        <v>27643</v>
      </c>
    </row>
    <row r="242" spans="1:16" ht="13">
      <c r="A242" s="38" t="s">
        <v>438</v>
      </c>
      <c r="B242" s="39" t="s">
        <v>439</v>
      </c>
      <c r="C242" s="30">
        <v>2308010.91</v>
      </c>
      <c r="D242" s="30">
        <v>3398000</v>
      </c>
      <c r="E242" s="30">
        <v>3407900</v>
      </c>
      <c r="F242" s="30">
        <v>3421500</v>
      </c>
      <c r="G242" s="30">
        <v>13600</v>
      </c>
      <c r="H242" s="30">
        <v>3417800</v>
      </c>
      <c r="I242" s="30">
        <v>3441700</v>
      </c>
      <c r="J242" s="30">
        <v>23900</v>
      </c>
      <c r="K242" s="30">
        <v>3431400</v>
      </c>
      <c r="L242" s="30">
        <v>3458900</v>
      </c>
      <c r="M242" s="30">
        <v>27500</v>
      </c>
      <c r="N242" s="30">
        <v>3448557</v>
      </c>
      <c r="O242" s="30">
        <v>3476200</v>
      </c>
      <c r="P242" s="30">
        <v>27643</v>
      </c>
    </row>
    <row r="243" spans="1:16" ht="13">
      <c r="A243" s="37" t="s">
        <v>375</v>
      </c>
      <c r="B243" s="48" t="s">
        <v>376</v>
      </c>
      <c r="C243" s="49">
        <v>385180416.77324301</v>
      </c>
      <c r="D243" s="30">
        <v>390353940.54500002</v>
      </c>
      <c r="E243" s="30">
        <v>382330078.84799999</v>
      </c>
      <c r="F243" s="30">
        <v>390299860</v>
      </c>
      <c r="G243" s="30">
        <v>7969781.1519999998</v>
      </c>
      <c r="H243" s="30">
        <v>382408890.18199998</v>
      </c>
      <c r="I243" s="30">
        <v>390389295</v>
      </c>
      <c r="J243" s="30">
        <v>7980404.818</v>
      </c>
      <c r="K243" s="30">
        <v>382433892.06</v>
      </c>
      <c r="L243" s="30">
        <v>390395275</v>
      </c>
      <c r="M243" s="30">
        <v>7961382.9400000004</v>
      </c>
      <c r="N243" s="30">
        <v>384346061.52029997</v>
      </c>
      <c r="O243" s="30">
        <v>388299745</v>
      </c>
      <c r="P243" s="30">
        <v>3953683.4797</v>
      </c>
    </row>
    <row r="244" spans="1:16" ht="13" collapsed="1">
      <c r="A244" s="37"/>
      <c r="B244" s="41" t="s">
        <v>494</v>
      </c>
      <c r="C244" s="42">
        <f>SUM(C246:C251)</f>
        <v>3487939.950743</v>
      </c>
      <c r="D244" s="30"/>
      <c r="E244" s="30"/>
      <c r="F244" s="30"/>
      <c r="G244" s="30"/>
      <c r="H244" s="30"/>
      <c r="I244" s="30"/>
      <c r="J244" s="30"/>
      <c r="K244" s="30"/>
      <c r="L244" s="30"/>
      <c r="M244" s="30"/>
      <c r="N244" s="30"/>
      <c r="O244" s="30"/>
      <c r="P244" s="30"/>
    </row>
    <row r="245" spans="1:16" ht="13" hidden="1" outlineLevel="1">
      <c r="A245" s="38" t="s">
        <v>190</v>
      </c>
      <c r="B245" s="39" t="s">
        <v>191</v>
      </c>
      <c r="C245" s="30"/>
      <c r="D245" s="30">
        <v>15672.055</v>
      </c>
      <c r="E245" s="30">
        <v>15419.374</v>
      </c>
      <c r="F245" s="30"/>
      <c r="G245" s="30">
        <v>-15419.374</v>
      </c>
      <c r="H245" s="30">
        <v>15614.534</v>
      </c>
      <c r="I245" s="30"/>
      <c r="J245" s="30">
        <v>-15614.534</v>
      </c>
      <c r="K245" s="30">
        <v>15809.592000000001</v>
      </c>
      <c r="L245" s="30"/>
      <c r="M245" s="30">
        <v>-15809.592000000001</v>
      </c>
      <c r="N245" s="30">
        <v>15888.63996</v>
      </c>
      <c r="O245" s="30"/>
      <c r="P245" s="30">
        <v>-15888.63996</v>
      </c>
    </row>
    <row r="246" spans="1:16" ht="13" hidden="1" outlineLevel="1">
      <c r="A246" s="38" t="s">
        <v>192</v>
      </c>
      <c r="B246" s="39" t="s">
        <v>193</v>
      </c>
      <c r="C246" s="30"/>
      <c r="D246" s="30"/>
      <c r="E246" s="30">
        <v>19753.32</v>
      </c>
      <c r="F246" s="30"/>
      <c r="G246" s="30">
        <v>-19753.32</v>
      </c>
      <c r="H246" s="30">
        <v>39473.32</v>
      </c>
      <c r="I246" s="30"/>
      <c r="J246" s="30">
        <v>-39473.32</v>
      </c>
      <c r="K246" s="30">
        <v>59454.813999999998</v>
      </c>
      <c r="L246" s="30"/>
      <c r="M246" s="30">
        <v>-59454.813999999998</v>
      </c>
      <c r="N246" s="30">
        <v>59752.088069999998</v>
      </c>
      <c r="O246" s="30"/>
      <c r="P246" s="30">
        <v>-59752.088069999998</v>
      </c>
    </row>
    <row r="247" spans="1:16" ht="13" hidden="1" outlineLevel="1">
      <c r="A247" s="38" t="s">
        <v>194</v>
      </c>
      <c r="B247" s="39" t="s">
        <v>195</v>
      </c>
      <c r="C247" s="30">
        <v>10.85</v>
      </c>
      <c r="D247" s="30">
        <v>16415.14</v>
      </c>
      <c r="E247" s="30">
        <v>15923.186</v>
      </c>
      <c r="F247" s="30"/>
      <c r="G247" s="30">
        <v>-15923.186</v>
      </c>
      <c r="H247" s="30">
        <v>15923.186</v>
      </c>
      <c r="I247" s="30"/>
      <c r="J247" s="30">
        <v>-15923.186</v>
      </c>
      <c r="K247" s="30">
        <v>15923.186</v>
      </c>
      <c r="L247" s="30"/>
      <c r="M247" s="30">
        <v>-15923.186</v>
      </c>
      <c r="N247" s="30">
        <v>16002.80193</v>
      </c>
      <c r="O247" s="30"/>
      <c r="P247" s="30">
        <v>-16002.80193</v>
      </c>
    </row>
    <row r="248" spans="1:16" ht="13" hidden="1" outlineLevel="1">
      <c r="A248" s="38" t="s">
        <v>196</v>
      </c>
      <c r="B248" s="39" t="s">
        <v>197</v>
      </c>
      <c r="C248" s="30">
        <v>1079.6397850000001</v>
      </c>
      <c r="D248" s="30">
        <v>3185</v>
      </c>
      <c r="E248" s="30">
        <v>3097.74</v>
      </c>
      <c r="F248" s="30"/>
      <c r="G248" s="30">
        <v>-3097.74</v>
      </c>
      <c r="H248" s="30">
        <v>3097.74</v>
      </c>
      <c r="I248" s="30"/>
      <c r="J248" s="30">
        <v>-3097.74</v>
      </c>
      <c r="K248" s="30">
        <v>3097.74</v>
      </c>
      <c r="L248" s="30"/>
      <c r="M248" s="30">
        <v>-3097.74</v>
      </c>
      <c r="N248" s="30">
        <v>3113.2287000000001</v>
      </c>
      <c r="O248" s="30"/>
      <c r="P248" s="30">
        <v>-3113.2287000000001</v>
      </c>
    </row>
    <row r="249" spans="1:16" ht="13" hidden="1" outlineLevel="1">
      <c r="A249" s="38" t="s">
        <v>198</v>
      </c>
      <c r="B249" s="39" t="s">
        <v>199</v>
      </c>
      <c r="C249" s="30">
        <v>3823.6484580000001</v>
      </c>
      <c r="D249" s="30">
        <v>6188.35</v>
      </c>
      <c r="E249" s="30">
        <v>5975.2280000000001</v>
      </c>
      <c r="F249" s="30"/>
      <c r="G249" s="30">
        <v>-5975.2280000000001</v>
      </c>
      <c r="H249" s="30">
        <v>7546.402</v>
      </c>
      <c r="I249" s="30"/>
      <c r="J249" s="30">
        <v>-7546.402</v>
      </c>
      <c r="K249" s="30">
        <v>7581.7280000000001</v>
      </c>
      <c r="L249" s="30"/>
      <c r="M249" s="30">
        <v>-7581.7280000000001</v>
      </c>
      <c r="N249" s="30">
        <v>7619.6366399999997</v>
      </c>
      <c r="O249" s="30"/>
      <c r="P249" s="30">
        <v>-7619.6366399999997</v>
      </c>
    </row>
    <row r="250" spans="1:16" ht="13" hidden="1" outlineLevel="1">
      <c r="A250" s="38" t="s">
        <v>484</v>
      </c>
      <c r="B250" s="39" t="s">
        <v>485</v>
      </c>
      <c r="C250" s="30">
        <v>7170.8</v>
      </c>
      <c r="D250" s="30"/>
      <c r="E250" s="30"/>
      <c r="F250" s="30"/>
      <c r="G250" s="30"/>
      <c r="H250" s="30"/>
      <c r="I250" s="30"/>
      <c r="J250" s="30"/>
      <c r="K250" s="30"/>
      <c r="L250" s="30"/>
      <c r="M250" s="30"/>
      <c r="N250" s="30"/>
      <c r="O250" s="30"/>
      <c r="P250" s="30"/>
    </row>
    <row r="251" spans="1:16" ht="13" hidden="1" outlineLevel="1">
      <c r="A251" s="38" t="s">
        <v>430</v>
      </c>
      <c r="B251" s="39" t="s">
        <v>207</v>
      </c>
      <c r="C251" s="30">
        <v>3475855.0125000002</v>
      </c>
      <c r="D251" s="30">
        <v>3116610</v>
      </c>
      <c r="E251" s="30">
        <v>3074040</v>
      </c>
      <c r="F251" s="30">
        <v>3118305</v>
      </c>
      <c r="G251" s="30">
        <v>44265</v>
      </c>
      <c r="H251" s="30">
        <v>3131365</v>
      </c>
      <c r="I251" s="30">
        <v>3207740</v>
      </c>
      <c r="J251" s="30">
        <v>76375</v>
      </c>
      <c r="K251" s="30">
        <v>3136155</v>
      </c>
      <c r="L251" s="30">
        <v>3213720</v>
      </c>
      <c r="M251" s="30">
        <v>77565</v>
      </c>
      <c r="N251" s="30">
        <v>3151835.7749999999</v>
      </c>
      <c r="O251" s="30">
        <v>3054590</v>
      </c>
      <c r="P251" s="30">
        <v>-97245.774999999994</v>
      </c>
    </row>
    <row r="252" spans="1:16" ht="13" collapsed="1">
      <c r="A252" s="38" t="s">
        <v>440</v>
      </c>
      <c r="B252" s="43" t="s">
        <v>441</v>
      </c>
      <c r="C252" s="42">
        <v>381774000</v>
      </c>
      <c r="D252" s="30">
        <v>387274000</v>
      </c>
      <c r="E252" s="30">
        <v>379274000</v>
      </c>
      <c r="F252" s="30">
        <v>387274000</v>
      </c>
      <c r="G252" s="30">
        <v>8000000</v>
      </c>
      <c r="H252" s="30">
        <v>379274000</v>
      </c>
      <c r="I252" s="30">
        <v>387274000</v>
      </c>
      <c r="J252" s="30">
        <v>8000000</v>
      </c>
      <c r="K252" s="30">
        <v>379274000</v>
      </c>
      <c r="L252" s="30">
        <v>387274000</v>
      </c>
      <c r="M252" s="30">
        <v>8000000</v>
      </c>
      <c r="N252" s="30">
        <v>381170370</v>
      </c>
      <c r="O252" s="30">
        <v>385337600</v>
      </c>
      <c r="P252" s="30">
        <v>4167230</v>
      </c>
    </row>
    <row r="253" spans="1:16" ht="13" hidden="1" outlineLevel="1">
      <c r="A253" s="38" t="s">
        <v>434</v>
      </c>
      <c r="B253" s="43" t="s">
        <v>435</v>
      </c>
      <c r="C253" s="42">
        <v>-81523.177500000005</v>
      </c>
      <c r="D253" s="30">
        <v>-78130</v>
      </c>
      <c r="E253" s="30">
        <v>-78130</v>
      </c>
      <c r="F253" s="30">
        <v>-92445</v>
      </c>
      <c r="G253" s="30">
        <v>-14315</v>
      </c>
      <c r="H253" s="30">
        <v>-78130</v>
      </c>
      <c r="I253" s="30">
        <v>-92445</v>
      </c>
      <c r="J253" s="30">
        <v>-14315</v>
      </c>
      <c r="K253" s="30">
        <v>-78130</v>
      </c>
      <c r="L253" s="30">
        <v>-92445</v>
      </c>
      <c r="M253" s="30">
        <v>-14315</v>
      </c>
      <c r="N253" s="30">
        <v>-78520.649999999994</v>
      </c>
      <c r="O253" s="30">
        <v>-92445</v>
      </c>
      <c r="P253" s="30">
        <v>-13924.35</v>
      </c>
    </row>
    <row r="254" spans="1:16" s="51" customFormat="1" ht="13">
      <c r="A254" s="50" t="s">
        <v>377</v>
      </c>
      <c r="B254" s="48" t="s">
        <v>378</v>
      </c>
      <c r="C254" s="49">
        <v>12620452.172935801</v>
      </c>
      <c r="D254" s="49">
        <v>12275456.503</v>
      </c>
      <c r="E254" s="49">
        <v>12230687.368000001</v>
      </c>
      <c r="F254" s="49">
        <v>12197110</v>
      </c>
      <c r="G254" s="49">
        <v>-33577.368000000002</v>
      </c>
      <c r="H254" s="49">
        <v>12386540.364</v>
      </c>
      <c r="I254" s="49">
        <v>12375980</v>
      </c>
      <c r="J254" s="49">
        <v>-10560.364</v>
      </c>
      <c r="K254" s="49">
        <v>12436544.119999999</v>
      </c>
      <c r="L254" s="49">
        <v>12387940</v>
      </c>
      <c r="M254" s="49">
        <v>-48604.12</v>
      </c>
      <c r="N254" s="49">
        <v>12498726.840600001</v>
      </c>
      <c r="O254" s="49">
        <v>12039880</v>
      </c>
      <c r="P254" s="49">
        <v>-458846.8406</v>
      </c>
    </row>
    <row r="255" spans="1:16" ht="13" collapsed="1">
      <c r="A255" s="37"/>
      <c r="B255" s="41" t="s">
        <v>495</v>
      </c>
      <c r="C255" s="42">
        <f>SUM(C256:C262)+C264</f>
        <v>6946105.822935801</v>
      </c>
      <c r="D255" s="30"/>
      <c r="E255" s="30"/>
      <c r="F255" s="30"/>
      <c r="G255" s="30"/>
      <c r="H255" s="30"/>
      <c r="I255" s="30"/>
      <c r="J255" s="30"/>
      <c r="K255" s="30"/>
      <c r="L255" s="30"/>
      <c r="M255" s="30"/>
      <c r="N255" s="30"/>
      <c r="O255" s="30"/>
      <c r="P255" s="30"/>
    </row>
    <row r="256" spans="1:16" ht="13" hidden="1" outlineLevel="1">
      <c r="A256" s="38" t="s">
        <v>190</v>
      </c>
      <c r="B256" s="39" t="s">
        <v>191</v>
      </c>
      <c r="C256" s="30"/>
      <c r="D256" s="30">
        <v>30896.337</v>
      </c>
      <c r="E256" s="30">
        <v>31292.258999999998</v>
      </c>
      <c r="F256" s="30"/>
      <c r="G256" s="30">
        <v>-31292.258999999998</v>
      </c>
      <c r="H256" s="30">
        <v>31229.067999999999</v>
      </c>
      <c r="I256" s="30"/>
      <c r="J256" s="30">
        <v>-31229.067999999999</v>
      </c>
      <c r="K256" s="30">
        <v>31619.184000000001</v>
      </c>
      <c r="L256" s="30"/>
      <c r="M256" s="30">
        <v>-31619.184000000001</v>
      </c>
      <c r="N256" s="30">
        <v>31777.279920000001</v>
      </c>
      <c r="O256" s="30"/>
      <c r="P256" s="30">
        <v>-31777.279920000001</v>
      </c>
    </row>
    <row r="257" spans="1:16" ht="13" hidden="1" outlineLevel="1">
      <c r="A257" s="38" t="s">
        <v>192</v>
      </c>
      <c r="B257" s="39" t="s">
        <v>193</v>
      </c>
      <c r="C257" s="30"/>
      <c r="D257" s="30"/>
      <c r="E257" s="30">
        <v>40087.620000000003</v>
      </c>
      <c r="F257" s="30"/>
      <c r="G257" s="30">
        <v>-40087.620000000003</v>
      </c>
      <c r="H257" s="30">
        <v>78946.64</v>
      </c>
      <c r="I257" s="30"/>
      <c r="J257" s="30">
        <v>-78946.64</v>
      </c>
      <c r="K257" s="30">
        <v>118909.628</v>
      </c>
      <c r="L257" s="30"/>
      <c r="M257" s="30">
        <v>-118909.628</v>
      </c>
      <c r="N257" s="30">
        <v>119504.17614</v>
      </c>
      <c r="O257" s="30"/>
      <c r="P257" s="30">
        <v>-119504.17614</v>
      </c>
    </row>
    <row r="258" spans="1:16" ht="13" hidden="1" outlineLevel="1">
      <c r="A258" s="38" t="s">
        <v>194</v>
      </c>
      <c r="B258" s="39" t="s">
        <v>195</v>
      </c>
      <c r="C258" s="30">
        <v>22.01</v>
      </c>
      <c r="D258" s="30">
        <v>32361.276000000002</v>
      </c>
      <c r="E258" s="30">
        <v>32314.701000000001</v>
      </c>
      <c r="F258" s="30"/>
      <c r="G258" s="30">
        <v>-32314.701000000001</v>
      </c>
      <c r="H258" s="30">
        <v>31846.371999999999</v>
      </c>
      <c r="I258" s="30"/>
      <c r="J258" s="30">
        <v>-31846.371999999999</v>
      </c>
      <c r="K258" s="30">
        <v>31846.371999999999</v>
      </c>
      <c r="L258" s="30"/>
      <c r="M258" s="30">
        <v>-31846.371999999999</v>
      </c>
      <c r="N258" s="30">
        <v>32005.603859999999</v>
      </c>
      <c r="O258" s="30"/>
      <c r="P258" s="30">
        <v>-32005.603859999999</v>
      </c>
    </row>
    <row r="259" spans="1:16" ht="13" hidden="1" outlineLevel="1">
      <c r="A259" s="38" t="s">
        <v>196</v>
      </c>
      <c r="B259" s="39" t="s">
        <v>197</v>
      </c>
      <c r="C259" s="30">
        <v>2190.1264209999999</v>
      </c>
      <c r="D259" s="30">
        <v>6279</v>
      </c>
      <c r="E259" s="30">
        <v>6286.59</v>
      </c>
      <c r="F259" s="30"/>
      <c r="G259" s="30">
        <v>-6286.59</v>
      </c>
      <c r="H259" s="30">
        <v>6195.48</v>
      </c>
      <c r="I259" s="30"/>
      <c r="J259" s="30">
        <v>-6195.48</v>
      </c>
      <c r="K259" s="30">
        <v>6195.48</v>
      </c>
      <c r="L259" s="30"/>
      <c r="M259" s="30">
        <v>-6195.48</v>
      </c>
      <c r="N259" s="30">
        <v>6226.4574000000002</v>
      </c>
      <c r="O259" s="30"/>
      <c r="P259" s="30">
        <v>-6226.4574000000002</v>
      </c>
    </row>
    <row r="260" spans="1:16" ht="13" hidden="1" outlineLevel="1">
      <c r="A260" s="38" t="s">
        <v>198</v>
      </c>
      <c r="B260" s="39" t="s">
        <v>199</v>
      </c>
      <c r="C260" s="30">
        <v>7756.5440147999998</v>
      </c>
      <c r="D260" s="30">
        <v>12199.89</v>
      </c>
      <c r="E260" s="30">
        <v>12126.198</v>
      </c>
      <c r="F260" s="30"/>
      <c r="G260" s="30">
        <v>-12126.198</v>
      </c>
      <c r="H260" s="30">
        <v>15092.804</v>
      </c>
      <c r="I260" s="30"/>
      <c r="J260" s="30">
        <v>-15092.804</v>
      </c>
      <c r="K260" s="30">
        <v>15163.456</v>
      </c>
      <c r="L260" s="30"/>
      <c r="M260" s="30">
        <v>-15163.456</v>
      </c>
      <c r="N260" s="30">
        <v>15239.273279999999</v>
      </c>
      <c r="O260" s="30"/>
      <c r="P260" s="30">
        <v>-15239.273279999999</v>
      </c>
    </row>
    <row r="261" spans="1:16" ht="13" hidden="1" outlineLevel="1">
      <c r="A261" s="38" t="s">
        <v>484</v>
      </c>
      <c r="B261" s="39" t="s">
        <v>485</v>
      </c>
      <c r="C261" s="30">
        <v>14546.48</v>
      </c>
      <c r="D261" s="30"/>
      <c r="E261" s="30"/>
      <c r="F261" s="30"/>
      <c r="G261" s="30"/>
      <c r="H261" s="30"/>
      <c r="I261" s="30"/>
      <c r="J261" s="30"/>
      <c r="K261" s="30"/>
      <c r="L261" s="30"/>
      <c r="M261" s="30"/>
      <c r="N261" s="30"/>
      <c r="O261" s="30"/>
      <c r="P261" s="30"/>
    </row>
    <row r="262" spans="1:16" ht="13" hidden="1" outlineLevel="1">
      <c r="A262" s="38" t="s">
        <v>430</v>
      </c>
      <c r="B262" s="39" t="s">
        <v>207</v>
      </c>
      <c r="C262" s="30">
        <v>6951710.0250000004</v>
      </c>
      <c r="D262" s="30">
        <v>6233220</v>
      </c>
      <c r="E262" s="30">
        <v>6148080</v>
      </c>
      <c r="F262" s="30">
        <v>6236610</v>
      </c>
      <c r="G262" s="30">
        <v>88530</v>
      </c>
      <c r="H262" s="30">
        <v>6262730</v>
      </c>
      <c r="I262" s="30">
        <v>6415480</v>
      </c>
      <c r="J262" s="30">
        <v>152750</v>
      </c>
      <c r="K262" s="30">
        <v>6272310</v>
      </c>
      <c r="L262" s="30">
        <v>6427440</v>
      </c>
      <c r="M262" s="30">
        <v>155130</v>
      </c>
      <c r="N262" s="30">
        <v>6303671.5499999998</v>
      </c>
      <c r="O262" s="30">
        <v>6109180</v>
      </c>
      <c r="P262" s="30">
        <v>-194491.55</v>
      </c>
    </row>
    <row r="263" spans="1:16" ht="13" collapsed="1">
      <c r="A263" s="38" t="s">
        <v>442</v>
      </c>
      <c r="B263" s="43" t="s">
        <v>443</v>
      </c>
      <c r="C263" s="42">
        <v>5674346.3499999996</v>
      </c>
      <c r="D263" s="30">
        <v>5960500</v>
      </c>
      <c r="E263" s="30">
        <v>5960500</v>
      </c>
      <c r="F263" s="30">
        <v>5960500</v>
      </c>
      <c r="G263" s="30"/>
      <c r="H263" s="30">
        <v>5960500</v>
      </c>
      <c r="I263" s="30">
        <v>5960500</v>
      </c>
      <c r="J263" s="30"/>
      <c r="K263" s="30">
        <v>5960500</v>
      </c>
      <c r="L263" s="30">
        <v>5960500</v>
      </c>
      <c r="M263" s="30"/>
      <c r="N263" s="30">
        <v>5990302.5</v>
      </c>
      <c r="O263" s="30">
        <v>5930700</v>
      </c>
      <c r="P263" s="30">
        <v>-59602.5</v>
      </c>
    </row>
    <row r="264" spans="1:16" ht="13" hidden="1" outlineLevel="1">
      <c r="A264" s="38" t="s">
        <v>444</v>
      </c>
      <c r="B264" s="39" t="s">
        <v>445</v>
      </c>
      <c r="C264" s="30">
        <v>-30119.362499999999</v>
      </c>
      <c r="D264" s="30"/>
      <c r="E264" s="30"/>
      <c r="F264" s="30"/>
      <c r="G264" s="30"/>
      <c r="H264" s="30"/>
      <c r="I264" s="30"/>
      <c r="J264" s="30"/>
      <c r="K264" s="30"/>
      <c r="L264" s="30"/>
      <c r="M264" s="30"/>
      <c r="N264" s="30"/>
      <c r="O264" s="30"/>
      <c r="P264" s="30"/>
    </row>
    <row r="265" spans="1:16" ht="13" collapsed="1">
      <c r="A265" s="37" t="s">
        <v>379</v>
      </c>
      <c r="B265" s="36" t="s">
        <v>10</v>
      </c>
      <c r="C265" s="42">
        <v>82697715.902500004</v>
      </c>
      <c r="D265" s="30">
        <v>90887500</v>
      </c>
      <c r="E265" s="30">
        <v>83887400</v>
      </c>
      <c r="F265" s="30">
        <v>90887400</v>
      </c>
      <c r="G265" s="30">
        <v>7000000</v>
      </c>
      <c r="H265" s="30">
        <v>83887400</v>
      </c>
      <c r="I265" s="30">
        <v>90887400</v>
      </c>
      <c r="J265" s="30">
        <v>7000000</v>
      </c>
      <c r="K265" s="30">
        <v>83887400</v>
      </c>
      <c r="L265" s="30">
        <v>90887400</v>
      </c>
      <c r="M265" s="30">
        <v>7000000</v>
      </c>
      <c r="N265" s="30">
        <v>84306837</v>
      </c>
      <c r="O265" s="30">
        <v>90433000</v>
      </c>
      <c r="P265" s="30">
        <v>6126163</v>
      </c>
    </row>
    <row r="266" spans="1:16" ht="13" hidden="1" outlineLevel="1">
      <c r="A266" s="38" t="s">
        <v>446</v>
      </c>
      <c r="B266" s="39" t="s">
        <v>447</v>
      </c>
      <c r="C266" s="30">
        <v>67089560.939999998</v>
      </c>
      <c r="D266" s="30">
        <v>75099400</v>
      </c>
      <c r="E266" s="30">
        <v>68099400</v>
      </c>
      <c r="F266" s="30">
        <v>75099400</v>
      </c>
      <c r="G266" s="30">
        <v>7000000</v>
      </c>
      <c r="H266" s="30">
        <v>68099400</v>
      </c>
      <c r="I266" s="30">
        <v>75099400</v>
      </c>
      <c r="J266" s="30">
        <v>7000000</v>
      </c>
      <c r="K266" s="30">
        <v>68099400</v>
      </c>
      <c r="L266" s="30">
        <v>75099400</v>
      </c>
      <c r="M266" s="30">
        <v>7000000</v>
      </c>
      <c r="N266" s="30">
        <v>68439897</v>
      </c>
      <c r="O266" s="30">
        <v>74723900</v>
      </c>
      <c r="P266" s="30">
        <v>6284003</v>
      </c>
    </row>
    <row r="267" spans="1:16" ht="13" hidden="1" outlineLevel="1">
      <c r="A267" s="38" t="s">
        <v>448</v>
      </c>
      <c r="B267" s="39" t="s">
        <v>449</v>
      </c>
      <c r="C267" s="30">
        <v>15618194.75</v>
      </c>
      <c r="D267" s="30">
        <v>15788100</v>
      </c>
      <c r="E267" s="30">
        <v>15788000</v>
      </c>
      <c r="F267" s="30">
        <v>15788000</v>
      </c>
      <c r="G267" s="30"/>
      <c r="H267" s="30">
        <v>15788000</v>
      </c>
      <c r="I267" s="30">
        <v>15788000</v>
      </c>
      <c r="J267" s="30"/>
      <c r="K267" s="30">
        <v>15788000</v>
      </c>
      <c r="L267" s="30">
        <v>15788000</v>
      </c>
      <c r="M267" s="30"/>
      <c r="N267" s="30">
        <v>15866940</v>
      </c>
      <c r="O267" s="30">
        <v>15709100</v>
      </c>
      <c r="P267" s="30">
        <v>-157840</v>
      </c>
    </row>
    <row r="268" spans="1:16" ht="13" hidden="1" outlineLevel="1">
      <c r="A268" s="38" t="s">
        <v>444</v>
      </c>
      <c r="B268" s="39" t="s">
        <v>445</v>
      </c>
      <c r="C268" s="30">
        <v>-10039.7875</v>
      </c>
      <c r="D268" s="30"/>
      <c r="E268" s="30"/>
      <c r="F268" s="30"/>
      <c r="G268" s="30"/>
      <c r="H268" s="30"/>
      <c r="I268" s="30"/>
      <c r="J268" s="30"/>
      <c r="K268" s="30"/>
      <c r="L268" s="30"/>
      <c r="M268" s="30"/>
      <c r="N268" s="30"/>
      <c r="O268" s="30"/>
      <c r="P268" s="30"/>
    </row>
    <row r="269" spans="1:16" ht="13">
      <c r="A269" s="37" t="s">
        <v>380</v>
      </c>
      <c r="B269" s="36" t="s">
        <v>381</v>
      </c>
      <c r="C269" s="30">
        <v>64162856.109999999</v>
      </c>
      <c r="D269" s="30">
        <v>69849900</v>
      </c>
      <c r="E269" s="30">
        <v>69849900</v>
      </c>
      <c r="F269" s="30">
        <v>69349900</v>
      </c>
      <c r="G269" s="30">
        <v>-500000</v>
      </c>
      <c r="H269" s="30">
        <v>69849900</v>
      </c>
      <c r="I269" s="30">
        <v>69349900</v>
      </c>
      <c r="J269" s="30">
        <v>-500000</v>
      </c>
      <c r="K269" s="30">
        <v>69849900</v>
      </c>
      <c r="L269" s="30">
        <v>69349900</v>
      </c>
      <c r="M269" s="30">
        <v>-500000</v>
      </c>
      <c r="N269" s="30">
        <v>70199149.5</v>
      </c>
      <c r="O269" s="30">
        <v>69000700</v>
      </c>
      <c r="P269" s="30">
        <v>-1198449.5</v>
      </c>
    </row>
    <row r="270" spans="1:16" ht="13" outlineLevel="1">
      <c r="A270" s="38" t="s">
        <v>450</v>
      </c>
      <c r="B270" s="39" t="s">
        <v>451</v>
      </c>
      <c r="C270" s="30">
        <v>64162856.109999999</v>
      </c>
      <c r="D270" s="30">
        <v>69849900</v>
      </c>
      <c r="E270" s="30">
        <v>69849900</v>
      </c>
      <c r="F270" s="30">
        <v>69349900</v>
      </c>
      <c r="G270" s="30">
        <v>-500000</v>
      </c>
      <c r="H270" s="30">
        <v>69849900</v>
      </c>
      <c r="I270" s="30">
        <v>69349900</v>
      </c>
      <c r="J270" s="30">
        <v>-500000</v>
      </c>
      <c r="K270" s="30">
        <v>69849900</v>
      </c>
      <c r="L270" s="30">
        <v>69349900</v>
      </c>
      <c r="M270" s="30">
        <v>-500000</v>
      </c>
      <c r="N270" s="30">
        <v>70199149.5</v>
      </c>
      <c r="O270" s="30">
        <v>69000700</v>
      </c>
      <c r="P270" s="30">
        <v>-1198449.5</v>
      </c>
    </row>
    <row r="271" spans="1:16" ht="13">
      <c r="A271" s="37" t="s">
        <v>382</v>
      </c>
      <c r="B271" s="36" t="s">
        <v>11</v>
      </c>
      <c r="C271" s="30">
        <v>2810065888.5174999</v>
      </c>
      <c r="D271" s="30">
        <v>2810867550</v>
      </c>
      <c r="E271" s="30">
        <v>2810867550</v>
      </c>
      <c r="F271" s="30">
        <v>2810652825</v>
      </c>
      <c r="G271" s="30">
        <v>-214725</v>
      </c>
      <c r="H271" s="30">
        <v>2810867550</v>
      </c>
      <c r="I271" s="30">
        <v>2810652825</v>
      </c>
      <c r="J271" s="30">
        <v>-214725</v>
      </c>
      <c r="K271" s="30">
        <v>2810867550</v>
      </c>
      <c r="L271" s="30">
        <v>2810652825</v>
      </c>
      <c r="M271" s="30">
        <v>-214725</v>
      </c>
      <c r="N271" s="30">
        <v>2824921887.75</v>
      </c>
      <c r="O271" s="30">
        <v>2796592625</v>
      </c>
      <c r="P271" s="30">
        <v>-28329262.75</v>
      </c>
    </row>
    <row r="272" spans="1:16" ht="13">
      <c r="A272" s="38" t="s">
        <v>452</v>
      </c>
      <c r="B272" s="43" t="s">
        <v>12</v>
      </c>
      <c r="C272" s="42">
        <v>2811288736.1799998</v>
      </c>
      <c r="D272" s="30">
        <v>2812039500</v>
      </c>
      <c r="E272" s="30">
        <v>2812039500</v>
      </c>
      <c r="F272" s="30">
        <v>2812039500</v>
      </c>
      <c r="G272" s="30"/>
      <c r="H272" s="30">
        <v>2812039500</v>
      </c>
      <c r="I272" s="30">
        <v>2812039500</v>
      </c>
      <c r="J272" s="30"/>
      <c r="K272" s="30">
        <v>2812039500</v>
      </c>
      <c r="L272" s="30">
        <v>2812039500</v>
      </c>
      <c r="M272" s="30"/>
      <c r="N272" s="30">
        <v>2826099697.5</v>
      </c>
      <c r="O272" s="30">
        <v>2797979300</v>
      </c>
      <c r="P272" s="30">
        <v>-28120397.5</v>
      </c>
    </row>
    <row r="273" spans="1:16" ht="13">
      <c r="A273" s="38" t="s">
        <v>434</v>
      </c>
      <c r="B273" s="43" t="s">
        <v>435</v>
      </c>
      <c r="C273" s="42">
        <v>-1222847.6625000001</v>
      </c>
      <c r="D273" s="30">
        <v>-1171950</v>
      </c>
      <c r="E273" s="30">
        <v>-1171950</v>
      </c>
      <c r="F273" s="30">
        <v>-1386675</v>
      </c>
      <c r="G273" s="30">
        <v>-214725</v>
      </c>
      <c r="H273" s="30">
        <v>-1171950</v>
      </c>
      <c r="I273" s="30">
        <v>-1386675</v>
      </c>
      <c r="J273" s="30">
        <v>-214725</v>
      </c>
      <c r="K273" s="30">
        <v>-1171950</v>
      </c>
      <c r="L273" s="30">
        <v>-1386675</v>
      </c>
      <c r="M273" s="30">
        <v>-214725</v>
      </c>
      <c r="N273" s="30">
        <v>-1177809.75</v>
      </c>
      <c r="O273" s="30">
        <v>-1386675</v>
      </c>
      <c r="P273" s="30">
        <v>-208865.25</v>
      </c>
    </row>
    <row r="274" spans="1:16" ht="13">
      <c r="A274" s="37" t="s">
        <v>383</v>
      </c>
      <c r="B274" s="36" t="s">
        <v>384</v>
      </c>
      <c r="C274" s="30">
        <v>46200000</v>
      </c>
      <c r="D274" s="30">
        <v>45000000</v>
      </c>
      <c r="E274" s="30">
        <v>44100000</v>
      </c>
      <c r="F274" s="30"/>
      <c r="G274" s="30">
        <v>-44100000</v>
      </c>
      <c r="H274" s="30">
        <v>43239900</v>
      </c>
      <c r="I274" s="30"/>
      <c r="J274" s="30">
        <v>-43239900</v>
      </c>
      <c r="K274" s="30">
        <v>42413100</v>
      </c>
      <c r="L274" s="30"/>
      <c r="M274" s="30">
        <v>-42413100</v>
      </c>
      <c r="N274" s="30">
        <v>42625165.5</v>
      </c>
      <c r="O274" s="30"/>
      <c r="P274" s="30">
        <v>-42625165.5</v>
      </c>
    </row>
    <row r="275" spans="1:16" ht="13" outlineLevel="1">
      <c r="A275" s="38" t="s">
        <v>453</v>
      </c>
      <c r="B275" s="39" t="s">
        <v>454</v>
      </c>
      <c r="C275" s="30">
        <v>46200000</v>
      </c>
      <c r="D275" s="30">
        <v>45000000</v>
      </c>
      <c r="E275" s="30">
        <v>44100000</v>
      </c>
      <c r="F275" s="30"/>
      <c r="G275" s="30">
        <v>-44100000</v>
      </c>
      <c r="H275" s="30">
        <v>43239900</v>
      </c>
      <c r="I275" s="30"/>
      <c r="J275" s="30">
        <v>-43239900</v>
      </c>
      <c r="K275" s="30">
        <v>42413100</v>
      </c>
      <c r="L275" s="30"/>
      <c r="M275" s="30">
        <v>-42413100</v>
      </c>
      <c r="N275" s="30">
        <v>42625165.5</v>
      </c>
      <c r="O275" s="30"/>
      <c r="P275" s="30">
        <v>-42625165.5</v>
      </c>
    </row>
    <row r="276" spans="1:16" ht="13">
      <c r="A276" s="31" t="s">
        <v>385</v>
      </c>
      <c r="B276" s="32" t="s">
        <v>386</v>
      </c>
      <c r="C276" s="30">
        <v>5878888275.7016239</v>
      </c>
      <c r="D276" s="30">
        <v>2265779906.4289999</v>
      </c>
      <c r="E276" s="30">
        <v>2190515874.2319999</v>
      </c>
      <c r="F276" s="30"/>
      <c r="G276" s="30">
        <v>-2190515874.2319999</v>
      </c>
      <c r="H276" s="30">
        <v>2174773577.4109998</v>
      </c>
      <c r="I276" s="30"/>
      <c r="J276" s="30">
        <v>-2174773577.4109998</v>
      </c>
      <c r="K276" s="30">
        <v>2161239818.4000001</v>
      </c>
      <c r="L276" s="30"/>
      <c r="M276" s="30">
        <v>-2161239818.4000001</v>
      </c>
      <c r="N276" s="30">
        <v>2172046017.4920001</v>
      </c>
      <c r="O276" s="30"/>
      <c r="P276" s="30">
        <v>-2172046017.4920001</v>
      </c>
    </row>
    <row r="277" spans="1:16" ht="13">
      <c r="A277" s="33" t="s">
        <v>387</v>
      </c>
      <c r="B277" s="34" t="s">
        <v>388</v>
      </c>
      <c r="C277" s="30">
        <v>163849091.73643461</v>
      </c>
      <c r="D277" s="30">
        <v>144208865.30700001</v>
      </c>
      <c r="E277" s="30">
        <v>145440588.28799999</v>
      </c>
      <c r="F277" s="30"/>
      <c r="G277" s="30">
        <v>-145440588.28799999</v>
      </c>
      <c r="H277" s="30">
        <v>146300788.14199999</v>
      </c>
      <c r="I277" s="30"/>
      <c r="J277" s="30">
        <v>-146300788.14199999</v>
      </c>
      <c r="K277" s="30">
        <v>147329383.03999999</v>
      </c>
      <c r="L277" s="30"/>
      <c r="M277" s="30">
        <v>-147329383.03999999</v>
      </c>
      <c r="N277" s="30">
        <v>148066029.95519999</v>
      </c>
      <c r="O277" s="30"/>
      <c r="P277" s="30">
        <v>-148066029.95519999</v>
      </c>
    </row>
    <row r="278" spans="1:16" ht="13">
      <c r="A278" s="35" t="s">
        <v>389</v>
      </c>
      <c r="B278" s="36" t="s">
        <v>390</v>
      </c>
      <c r="C278" s="30">
        <v>27127177.9858738</v>
      </c>
      <c r="D278" s="30">
        <v>29539587.278000001</v>
      </c>
      <c r="E278" s="30">
        <v>30294411.096000001</v>
      </c>
      <c r="F278" s="30"/>
      <c r="G278" s="30">
        <v>-30294411.096000001</v>
      </c>
      <c r="H278" s="30">
        <v>30409064.592999998</v>
      </c>
      <c r="I278" s="30"/>
      <c r="J278" s="30">
        <v>-30409064.592999998</v>
      </c>
      <c r="K278" s="30">
        <v>30657707.280000001</v>
      </c>
      <c r="L278" s="30"/>
      <c r="M278" s="30">
        <v>-30657707.280000001</v>
      </c>
      <c r="N278" s="30">
        <v>30810995.816399999</v>
      </c>
      <c r="O278" s="30"/>
      <c r="P278" s="30">
        <v>-30810995.816399999</v>
      </c>
    </row>
    <row r="279" spans="1:16" ht="13">
      <c r="A279" s="35" t="s">
        <v>391</v>
      </c>
      <c r="B279" s="36" t="s">
        <v>392</v>
      </c>
      <c r="C279" s="30">
        <v>39105204.439319402</v>
      </c>
      <c r="D279" s="30">
        <v>9762022.6370000001</v>
      </c>
      <c r="E279" s="30">
        <v>9884420.4719999991</v>
      </c>
      <c r="F279" s="30"/>
      <c r="G279" s="30">
        <v>-9884420.4719999991</v>
      </c>
      <c r="H279" s="30">
        <v>9982745.0730000008</v>
      </c>
      <c r="I279" s="30"/>
      <c r="J279" s="30">
        <v>-9982745.0730000008</v>
      </c>
      <c r="K279" s="30">
        <v>10076209.59</v>
      </c>
      <c r="L279" s="30"/>
      <c r="M279" s="30">
        <v>-10076209.59</v>
      </c>
      <c r="N279" s="30">
        <v>10126590.637949999</v>
      </c>
      <c r="O279" s="30"/>
      <c r="P279" s="30">
        <v>-10126590.637949999</v>
      </c>
    </row>
    <row r="280" spans="1:16" ht="13">
      <c r="A280" s="35" t="s">
        <v>393</v>
      </c>
      <c r="B280" s="36" t="s">
        <v>394</v>
      </c>
      <c r="C280" s="30">
        <v>49636993.017161198</v>
      </c>
      <c r="D280" s="30">
        <v>50615127.464000002</v>
      </c>
      <c r="E280" s="30">
        <v>50939210.895999998</v>
      </c>
      <c r="F280" s="30"/>
      <c r="G280" s="30">
        <v>-50939210.895999998</v>
      </c>
      <c r="H280" s="30">
        <v>51395695.787</v>
      </c>
      <c r="I280" s="30"/>
      <c r="J280" s="30">
        <v>-51395695.787</v>
      </c>
      <c r="K280" s="30">
        <v>51841855.299999997</v>
      </c>
      <c r="L280" s="30"/>
      <c r="M280" s="30">
        <v>-51841855.299999997</v>
      </c>
      <c r="N280" s="30">
        <v>52101064.576499999</v>
      </c>
      <c r="O280" s="30"/>
      <c r="P280" s="30">
        <v>-52101064.576499999</v>
      </c>
    </row>
    <row r="281" spans="1:16" ht="13">
      <c r="A281" s="35" t="s">
        <v>395</v>
      </c>
      <c r="B281" s="36" t="s">
        <v>396</v>
      </c>
      <c r="C281" s="30">
        <v>9523069.9461768009</v>
      </c>
      <c r="D281" s="30">
        <v>9615042.9179999996</v>
      </c>
      <c r="E281" s="30">
        <v>9630592.9360000007</v>
      </c>
      <c r="F281" s="30"/>
      <c r="G281" s="30">
        <v>-9630592.9360000007</v>
      </c>
      <c r="H281" s="30">
        <v>9713405.0219999999</v>
      </c>
      <c r="I281" s="30"/>
      <c r="J281" s="30">
        <v>-9713405.0219999999</v>
      </c>
      <c r="K281" s="30">
        <v>9792934.2599999998</v>
      </c>
      <c r="L281" s="30"/>
      <c r="M281" s="30">
        <v>-9792934.2599999998</v>
      </c>
      <c r="N281" s="30">
        <v>9841898.9312999994</v>
      </c>
      <c r="O281" s="30"/>
      <c r="P281" s="30">
        <v>-9841898.9312999994</v>
      </c>
    </row>
    <row r="282" spans="1:16" ht="13">
      <c r="A282" s="35" t="s">
        <v>397</v>
      </c>
      <c r="B282" s="36" t="s">
        <v>398</v>
      </c>
      <c r="C282" s="30">
        <v>8309908.5232229996</v>
      </c>
      <c r="D282" s="30">
        <v>9918365.4839999992</v>
      </c>
      <c r="E282" s="30">
        <v>10028896.704</v>
      </c>
      <c r="F282" s="30"/>
      <c r="G282" s="30">
        <v>-10028896.704</v>
      </c>
      <c r="H282" s="30">
        <v>10116214.236</v>
      </c>
      <c r="I282" s="30"/>
      <c r="J282" s="30">
        <v>-10116214.236</v>
      </c>
      <c r="K282" s="30">
        <v>10203383.880000001</v>
      </c>
      <c r="L282" s="30"/>
      <c r="M282" s="30">
        <v>-10203383.880000001</v>
      </c>
      <c r="N282" s="30">
        <v>10254400.7994</v>
      </c>
      <c r="O282" s="30"/>
      <c r="P282" s="30">
        <v>-10254400.7994</v>
      </c>
    </row>
    <row r="283" spans="1:16" ht="13">
      <c r="A283" s="35" t="s">
        <v>399</v>
      </c>
      <c r="B283" s="36" t="s">
        <v>400</v>
      </c>
      <c r="C283" s="30">
        <v>30146737.824680395</v>
      </c>
      <c r="D283" s="30">
        <v>34758719.526000001</v>
      </c>
      <c r="E283" s="30">
        <v>34663056.184</v>
      </c>
      <c r="F283" s="30"/>
      <c r="G283" s="30">
        <v>-34663056.184</v>
      </c>
      <c r="H283" s="30">
        <v>34683663.431000002</v>
      </c>
      <c r="I283" s="30"/>
      <c r="J283" s="30">
        <v>-34683663.431000002</v>
      </c>
      <c r="K283" s="30">
        <v>34757292.729999997</v>
      </c>
      <c r="L283" s="30"/>
      <c r="M283" s="30">
        <v>-34757292.729999997</v>
      </c>
      <c r="N283" s="30">
        <v>34931079.19365</v>
      </c>
      <c r="O283" s="30"/>
      <c r="P283" s="30">
        <v>-34931079.19365</v>
      </c>
    </row>
    <row r="284" spans="1:16" ht="13">
      <c r="A284" s="33" t="s">
        <v>401</v>
      </c>
      <c r="B284" s="34" t="s">
        <v>402</v>
      </c>
      <c r="C284" s="30">
        <v>3925651680.4220061</v>
      </c>
      <c r="D284" s="30">
        <v>247483519.37900001</v>
      </c>
      <c r="E284" s="30">
        <v>187449757.49599999</v>
      </c>
      <c r="F284" s="30"/>
      <c r="G284" s="30">
        <v>-187449757.49599999</v>
      </c>
      <c r="H284" s="30">
        <v>177357581.43700001</v>
      </c>
      <c r="I284" s="30"/>
      <c r="J284" s="30">
        <v>-177357581.43700001</v>
      </c>
      <c r="K284" s="30">
        <v>167462802.71000001</v>
      </c>
      <c r="L284" s="30"/>
      <c r="M284" s="30">
        <v>-167462802.71000001</v>
      </c>
      <c r="N284" s="30">
        <v>168300116.72354999</v>
      </c>
      <c r="O284" s="30"/>
      <c r="P284" s="30">
        <v>-168300116.72354999</v>
      </c>
    </row>
    <row r="285" spans="1:16" ht="13">
      <c r="A285" s="35" t="s">
        <v>403</v>
      </c>
      <c r="B285" s="36" t="s">
        <v>404</v>
      </c>
      <c r="C285" s="30">
        <v>36279583.977735803</v>
      </c>
      <c r="D285" s="30">
        <v>30348465.09</v>
      </c>
      <c r="E285" s="30">
        <v>30346337.039999999</v>
      </c>
      <c r="F285" s="30"/>
      <c r="G285" s="30">
        <v>-30346337.039999999</v>
      </c>
      <c r="H285" s="30">
        <v>30414331.609999999</v>
      </c>
      <c r="I285" s="30"/>
      <c r="J285" s="30">
        <v>-30414331.609999999</v>
      </c>
      <c r="K285" s="30">
        <v>30814178.210000001</v>
      </c>
      <c r="L285" s="30"/>
      <c r="M285" s="30">
        <v>-30814178.210000001</v>
      </c>
      <c r="N285" s="30">
        <v>30968249.101050001</v>
      </c>
      <c r="O285" s="30"/>
      <c r="P285" s="30">
        <v>-30968249.101050001</v>
      </c>
    </row>
    <row r="286" spans="1:16" ht="13">
      <c r="A286" s="35" t="s">
        <v>405</v>
      </c>
      <c r="B286" s="36" t="s">
        <v>406</v>
      </c>
      <c r="C286" s="30">
        <v>94990604</v>
      </c>
      <c r="D286" s="30">
        <v>85410100</v>
      </c>
      <c r="E286" s="30">
        <v>69099900</v>
      </c>
      <c r="F286" s="30"/>
      <c r="G286" s="30">
        <v>-69099900</v>
      </c>
      <c r="H286" s="30">
        <v>69303600</v>
      </c>
      <c r="I286" s="30"/>
      <c r="J286" s="30">
        <v>-69303600</v>
      </c>
      <c r="K286" s="30">
        <v>70337800</v>
      </c>
      <c r="L286" s="30"/>
      <c r="M286" s="30">
        <v>-70337800</v>
      </c>
      <c r="N286" s="30">
        <v>70689489</v>
      </c>
      <c r="O286" s="30"/>
      <c r="P286" s="30">
        <v>-70689489</v>
      </c>
    </row>
    <row r="287" spans="1:16" ht="13">
      <c r="A287" s="35" t="s">
        <v>407</v>
      </c>
      <c r="B287" s="36" t="s">
        <v>408</v>
      </c>
      <c r="C287" s="30">
        <v>23773147.399999999</v>
      </c>
      <c r="D287" s="30">
        <v>24566300</v>
      </c>
      <c r="E287" s="30">
        <v>24694200</v>
      </c>
      <c r="F287" s="30"/>
      <c r="G287" s="30">
        <v>-24694200</v>
      </c>
      <c r="H287" s="30">
        <v>24562000</v>
      </c>
      <c r="I287" s="30"/>
      <c r="J287" s="30">
        <v>-24562000</v>
      </c>
      <c r="K287" s="30">
        <v>23204900</v>
      </c>
      <c r="L287" s="30"/>
      <c r="M287" s="30">
        <v>-23204900</v>
      </c>
      <c r="N287" s="30">
        <v>23320924.5</v>
      </c>
      <c r="O287" s="30"/>
      <c r="P287" s="30">
        <v>-23320924.5</v>
      </c>
    </row>
    <row r="288" spans="1:16" ht="13">
      <c r="A288" s="35" t="s">
        <v>409</v>
      </c>
      <c r="B288" s="36" t="s">
        <v>410</v>
      </c>
      <c r="C288" s="30">
        <v>13765094.878929799</v>
      </c>
      <c r="D288" s="30">
        <v>7297389.5259999996</v>
      </c>
      <c r="E288" s="30">
        <v>7009797.5279999999</v>
      </c>
      <c r="F288" s="30"/>
      <c r="G288" s="30">
        <v>-7009797.5279999999</v>
      </c>
      <c r="H288" s="30">
        <v>7160963.9230000004</v>
      </c>
      <c r="I288" s="30"/>
      <c r="J288" s="30">
        <v>-7160963.9230000004</v>
      </c>
      <c r="K288" s="30">
        <v>7225405.0899999999</v>
      </c>
      <c r="L288" s="30"/>
      <c r="M288" s="30">
        <v>-7225405.0899999999</v>
      </c>
      <c r="N288" s="30">
        <v>7261532.1154500004</v>
      </c>
      <c r="O288" s="30"/>
      <c r="P288" s="30">
        <v>-7261532.1154500004</v>
      </c>
    </row>
    <row r="289" spans="1:16" ht="13">
      <c r="A289" s="35" t="s">
        <v>411</v>
      </c>
      <c r="B289" s="36" t="s">
        <v>412</v>
      </c>
      <c r="C289" s="30">
        <v>3756843250.1653399</v>
      </c>
      <c r="D289" s="30">
        <v>99861264.762999997</v>
      </c>
      <c r="E289" s="30">
        <v>56299522.928000003</v>
      </c>
      <c r="F289" s="30"/>
      <c r="G289" s="30">
        <v>-56299522.928000003</v>
      </c>
      <c r="H289" s="30">
        <v>45916685.903999999</v>
      </c>
      <c r="I289" s="30"/>
      <c r="J289" s="30">
        <v>-45916685.903999999</v>
      </c>
      <c r="K289" s="30">
        <v>35880519.409999996</v>
      </c>
      <c r="L289" s="30"/>
      <c r="M289" s="30">
        <v>-35880519.409999996</v>
      </c>
      <c r="N289" s="30">
        <v>36059922.00705</v>
      </c>
      <c r="O289" s="30"/>
      <c r="P289" s="30">
        <v>-36059922.00705</v>
      </c>
    </row>
    <row r="290" spans="1:16" ht="13">
      <c r="A290" s="33" t="s">
        <v>413</v>
      </c>
      <c r="B290" s="34" t="s">
        <v>414</v>
      </c>
      <c r="C290" s="30">
        <v>1789387503.5431831</v>
      </c>
      <c r="D290" s="30">
        <v>1874087521.743</v>
      </c>
      <c r="E290" s="30">
        <v>1857625528.448</v>
      </c>
      <c r="F290" s="30"/>
      <c r="G290" s="30">
        <v>-1857625528.448</v>
      </c>
      <c r="H290" s="30">
        <v>1851115207.832</v>
      </c>
      <c r="I290" s="30"/>
      <c r="J290" s="30">
        <v>-1851115207.832</v>
      </c>
      <c r="K290" s="30">
        <v>1846447632.6499999</v>
      </c>
      <c r="L290" s="30"/>
      <c r="M290" s="30">
        <v>-1846447632.6499999</v>
      </c>
      <c r="N290" s="30">
        <v>1855679870.8132501</v>
      </c>
      <c r="O290" s="30"/>
      <c r="P290" s="30">
        <v>-1855679870.8132501</v>
      </c>
    </row>
    <row r="291" spans="1:16" ht="13">
      <c r="A291" s="35" t="s">
        <v>415</v>
      </c>
      <c r="B291" s="36" t="s">
        <v>414</v>
      </c>
      <c r="C291" s="30">
        <v>1789387503.5431831</v>
      </c>
      <c r="D291" s="30">
        <v>1874087521.743</v>
      </c>
      <c r="E291" s="30">
        <v>1857625528.448</v>
      </c>
      <c r="F291" s="30"/>
      <c r="G291" s="30">
        <v>-1857625528.448</v>
      </c>
      <c r="H291" s="30">
        <v>1851115207.832</v>
      </c>
      <c r="I291" s="30"/>
      <c r="J291" s="30">
        <v>-1851115207.832</v>
      </c>
      <c r="K291" s="30">
        <v>1846447632.6499999</v>
      </c>
      <c r="L291" s="30"/>
      <c r="M291" s="30">
        <v>-1846447632.6499999</v>
      </c>
      <c r="N291" s="30">
        <v>1855679870.8132501</v>
      </c>
      <c r="O291" s="30"/>
      <c r="P291" s="30">
        <v>-1855679870.8132501</v>
      </c>
    </row>
    <row r="292" spans="1:16" ht="13">
      <c r="A292" s="31" t="s">
        <v>416</v>
      </c>
      <c r="B292" s="32" t="s">
        <v>417</v>
      </c>
      <c r="C292" s="30">
        <v>10860031588.23</v>
      </c>
      <c r="D292" s="30">
        <v>11388056300</v>
      </c>
      <c r="E292" s="30">
        <v>11517405100</v>
      </c>
      <c r="F292" s="30"/>
      <c r="G292" s="30">
        <v>-11517405100</v>
      </c>
      <c r="H292" s="30">
        <v>11924473400</v>
      </c>
      <c r="I292" s="30"/>
      <c r="J292" s="30">
        <v>-11924473400</v>
      </c>
      <c r="K292" s="30">
        <v>12206239500</v>
      </c>
      <c r="L292" s="30"/>
      <c r="M292" s="30">
        <v>-12206239500</v>
      </c>
      <c r="N292" s="30">
        <v>12267270697.5</v>
      </c>
      <c r="O292" s="30"/>
      <c r="P292" s="30">
        <v>-12267270697.5</v>
      </c>
    </row>
    <row r="293" spans="1:16" ht="13">
      <c r="A293" s="33" t="s">
        <v>418</v>
      </c>
      <c r="B293" s="34" t="s">
        <v>419</v>
      </c>
      <c r="C293" s="30">
        <v>6563615462</v>
      </c>
      <c r="D293" s="30">
        <v>7001366900</v>
      </c>
      <c r="E293" s="30">
        <v>7203637100</v>
      </c>
      <c r="F293" s="30"/>
      <c r="G293" s="30">
        <v>-7203637100</v>
      </c>
      <c r="H293" s="30">
        <v>7428316600.000001</v>
      </c>
      <c r="I293" s="30"/>
      <c r="J293" s="30">
        <v>-7428316600.000001</v>
      </c>
      <c r="K293" s="30">
        <v>7657910300</v>
      </c>
      <c r="L293" s="30"/>
      <c r="M293" s="30">
        <v>-7657910300</v>
      </c>
      <c r="N293" s="30">
        <v>7696199851.5</v>
      </c>
      <c r="O293" s="30"/>
      <c r="P293" s="30">
        <v>-7696199851.5</v>
      </c>
    </row>
    <row r="294" spans="1:16" ht="13">
      <c r="A294" s="35" t="s">
        <v>420</v>
      </c>
      <c r="B294" s="36" t="s">
        <v>419</v>
      </c>
      <c r="C294" s="30">
        <v>6563615462</v>
      </c>
      <c r="D294" s="30">
        <v>7001366900</v>
      </c>
      <c r="E294" s="30">
        <v>7203637100</v>
      </c>
      <c r="F294" s="30"/>
      <c r="G294" s="30">
        <v>-7203637100</v>
      </c>
      <c r="H294" s="30">
        <v>7428316600.000001</v>
      </c>
      <c r="I294" s="30"/>
      <c r="J294" s="30">
        <v>-7428316600.000001</v>
      </c>
      <c r="K294" s="30">
        <v>7657910300</v>
      </c>
      <c r="L294" s="30"/>
      <c r="M294" s="30">
        <v>-7657910300</v>
      </c>
      <c r="N294" s="30">
        <v>7696199851.5</v>
      </c>
      <c r="O294" s="30"/>
      <c r="P294" s="30">
        <v>-7696199851.5</v>
      </c>
    </row>
    <row r="295" spans="1:16" ht="13">
      <c r="A295" s="33" t="s">
        <v>421</v>
      </c>
      <c r="B295" s="34" t="s">
        <v>422</v>
      </c>
      <c r="C295" s="30">
        <v>799117928.23000002</v>
      </c>
      <c r="D295" s="30">
        <v>763340500</v>
      </c>
      <c r="E295" s="30">
        <v>632015000</v>
      </c>
      <c r="F295" s="30"/>
      <c r="G295" s="30">
        <v>-632015000</v>
      </c>
      <c r="H295" s="30">
        <v>658183900</v>
      </c>
      <c r="I295" s="30"/>
      <c r="J295" s="30">
        <v>-658183900</v>
      </c>
      <c r="K295" s="30">
        <v>717883000</v>
      </c>
      <c r="L295" s="30"/>
      <c r="M295" s="30">
        <v>-717883000</v>
      </c>
      <c r="N295" s="30">
        <v>721472415</v>
      </c>
      <c r="O295" s="30"/>
      <c r="P295" s="30">
        <v>-721472415</v>
      </c>
    </row>
    <row r="296" spans="1:16" ht="13">
      <c r="A296" s="35" t="s">
        <v>423</v>
      </c>
      <c r="B296" s="36" t="s">
        <v>424</v>
      </c>
      <c r="C296" s="30">
        <v>763507414.46000004</v>
      </c>
      <c r="D296" s="30">
        <v>728444700</v>
      </c>
      <c r="E296" s="30">
        <v>607553200</v>
      </c>
      <c r="F296" s="30"/>
      <c r="G296" s="30">
        <v>-607553200</v>
      </c>
      <c r="H296" s="30">
        <v>631173500</v>
      </c>
      <c r="I296" s="30"/>
      <c r="J296" s="30">
        <v>-631173500</v>
      </c>
      <c r="K296" s="30">
        <v>690231400</v>
      </c>
      <c r="L296" s="30"/>
      <c r="M296" s="30">
        <v>-690231400</v>
      </c>
      <c r="N296" s="30">
        <v>693682557</v>
      </c>
      <c r="O296" s="30"/>
      <c r="P296" s="30">
        <v>-693682557</v>
      </c>
    </row>
    <row r="297" spans="1:16" ht="13">
      <c r="A297" s="35" t="s">
        <v>425</v>
      </c>
      <c r="B297" s="36" t="s">
        <v>426</v>
      </c>
      <c r="C297" s="30">
        <v>35610513.770000003</v>
      </c>
      <c r="D297" s="30">
        <v>34895800</v>
      </c>
      <c r="E297" s="30">
        <v>24461800</v>
      </c>
      <c r="F297" s="30"/>
      <c r="G297" s="30">
        <v>-24461800</v>
      </c>
      <c r="H297" s="30">
        <v>27010400</v>
      </c>
      <c r="I297" s="30"/>
      <c r="J297" s="30">
        <v>-27010400</v>
      </c>
      <c r="K297" s="30">
        <v>27651600</v>
      </c>
      <c r="L297" s="30"/>
      <c r="M297" s="30">
        <v>-27651600</v>
      </c>
      <c r="N297" s="30">
        <v>27789858</v>
      </c>
      <c r="O297" s="30"/>
      <c r="P297" s="30">
        <v>-27789858</v>
      </c>
    </row>
    <row r="298" spans="1:16" ht="13">
      <c r="A298" s="33" t="s">
        <v>427</v>
      </c>
      <c r="B298" s="34" t="s">
        <v>428</v>
      </c>
      <c r="C298" s="30">
        <v>3497298198</v>
      </c>
      <c r="D298" s="30">
        <v>3623348900</v>
      </c>
      <c r="E298" s="30">
        <v>3681753000</v>
      </c>
      <c r="F298" s="30"/>
      <c r="G298" s="30">
        <v>-3681753000</v>
      </c>
      <c r="H298" s="30">
        <v>3837972899.9999995</v>
      </c>
      <c r="I298" s="30"/>
      <c r="J298" s="30">
        <v>-3837972899.9999995</v>
      </c>
      <c r="K298" s="30">
        <v>3830446200</v>
      </c>
      <c r="L298" s="30"/>
      <c r="M298" s="30">
        <v>-3830446200</v>
      </c>
      <c r="N298" s="30">
        <v>3849598431</v>
      </c>
      <c r="O298" s="30"/>
      <c r="P298" s="30">
        <v>-3849598431</v>
      </c>
    </row>
    <row r="299" spans="1:16" ht="13">
      <c r="A299" s="35" t="s">
        <v>429</v>
      </c>
      <c r="B299" s="36" t="s">
        <v>428</v>
      </c>
      <c r="C299" s="30">
        <v>3497298198</v>
      </c>
      <c r="D299" s="30">
        <v>3623348900</v>
      </c>
      <c r="E299" s="30">
        <v>3681753000</v>
      </c>
      <c r="F299" s="30"/>
      <c r="G299" s="30">
        <v>-3681753000</v>
      </c>
      <c r="H299" s="30">
        <v>3837972899.9999995</v>
      </c>
      <c r="I299" s="30"/>
      <c r="J299" s="30">
        <v>-3837972899.9999995</v>
      </c>
      <c r="K299" s="30">
        <v>3830446200</v>
      </c>
      <c r="L299" s="30"/>
      <c r="M299" s="30">
        <v>-3830446200</v>
      </c>
      <c r="N299" s="30">
        <v>3849598431</v>
      </c>
      <c r="O299" s="30"/>
      <c r="P299" s="30">
        <v>-3849598431</v>
      </c>
    </row>
    <row r="300" spans="1:16" ht="13">
      <c r="A300" s="21"/>
      <c r="B300" s="21"/>
      <c r="C300" s="21"/>
      <c r="D300" s="21"/>
      <c r="E300" s="21"/>
      <c r="F300" s="21"/>
      <c r="G300" s="21"/>
      <c r="H300" s="21"/>
      <c r="I300" s="21"/>
      <c r="J300" s="21"/>
      <c r="K300" s="21"/>
      <c r="L300" s="21"/>
      <c r="M300" s="21"/>
      <c r="N300" s="21"/>
      <c r="O300" s="21"/>
      <c r="P300" s="21"/>
    </row>
    <row r="301" spans="1:16" ht="13">
      <c r="A301" s="21"/>
      <c r="B301" s="21"/>
      <c r="C301" s="21"/>
      <c r="D301" s="21"/>
      <c r="E301" s="21"/>
      <c r="F301" s="21"/>
      <c r="G301" s="21"/>
      <c r="H301" s="21"/>
      <c r="I301" s="21"/>
      <c r="J301" s="21"/>
      <c r="K301" s="21"/>
      <c r="L301" s="21"/>
      <c r="M301" s="21"/>
      <c r="N301" s="21"/>
      <c r="O301" s="21"/>
      <c r="P301" s="21"/>
    </row>
    <row r="302" spans="1:16" ht="13">
      <c r="A302" s="21"/>
      <c r="B302" s="21"/>
      <c r="C302" s="21"/>
      <c r="D302" s="21"/>
      <c r="E302" s="21"/>
      <c r="F302" s="21"/>
      <c r="G302" s="21"/>
      <c r="H302" s="21"/>
      <c r="I302" s="21"/>
      <c r="J302" s="21"/>
      <c r="K302" s="21"/>
      <c r="L302" s="21"/>
      <c r="M302" s="21"/>
      <c r="N302" s="21"/>
      <c r="O302" s="21"/>
      <c r="P302" s="21"/>
    </row>
    <row r="303" spans="1:16" ht="13">
      <c r="A303" s="21"/>
      <c r="B303" s="21"/>
      <c r="C303" s="21"/>
      <c r="D303" s="21"/>
      <c r="E303" s="21"/>
      <c r="F303" s="21"/>
      <c r="G303" s="21"/>
      <c r="H303" s="21"/>
      <c r="I303" s="21"/>
      <c r="J303" s="21"/>
      <c r="K303" s="21"/>
      <c r="L303" s="21"/>
      <c r="M303" s="21"/>
      <c r="N303" s="21"/>
      <c r="O303" s="21"/>
      <c r="P303" s="21"/>
    </row>
    <row r="304" spans="1:16" ht="13">
      <c r="A304" s="21"/>
      <c r="B304" s="21"/>
      <c r="C304" s="21"/>
      <c r="D304" s="21"/>
      <c r="E304" s="21"/>
      <c r="F304" s="21"/>
      <c r="G304" s="21"/>
      <c r="H304" s="21"/>
      <c r="I304" s="21"/>
      <c r="J304" s="21"/>
      <c r="K304" s="21"/>
      <c r="L304" s="21"/>
      <c r="M304" s="21"/>
      <c r="N304" s="21"/>
      <c r="O304" s="21"/>
      <c r="P304" s="21"/>
    </row>
    <row r="305" spans="1:16" ht="13">
      <c r="A305" s="21"/>
      <c r="B305" s="21"/>
      <c r="C305" s="21"/>
      <c r="D305" s="21"/>
      <c r="E305" s="21"/>
      <c r="F305" s="21"/>
      <c r="G305" s="21"/>
      <c r="H305" s="21"/>
      <c r="I305" s="21"/>
      <c r="J305" s="21"/>
      <c r="K305" s="21"/>
      <c r="L305" s="21"/>
      <c r="M305" s="21"/>
      <c r="N305" s="21"/>
      <c r="O305" s="21"/>
      <c r="P305" s="21"/>
    </row>
    <row r="306" spans="1:16" ht="13">
      <c r="A306" s="21"/>
      <c r="B306" s="21"/>
      <c r="C306" s="21"/>
      <c r="D306" s="21"/>
      <c r="E306" s="21"/>
      <c r="F306" s="21"/>
      <c r="G306" s="21"/>
      <c r="H306" s="21"/>
      <c r="I306" s="21"/>
      <c r="J306" s="21"/>
      <c r="K306" s="21"/>
      <c r="L306" s="21"/>
      <c r="M306" s="21"/>
      <c r="N306" s="21"/>
      <c r="O306" s="21"/>
      <c r="P306" s="21"/>
    </row>
    <row r="307" spans="1:16" ht="13">
      <c r="A307" s="21"/>
      <c r="B307" s="21"/>
      <c r="C307" s="21"/>
      <c r="D307" s="21"/>
      <c r="E307" s="21"/>
      <c r="F307" s="21"/>
      <c r="G307" s="21"/>
      <c r="H307" s="21"/>
      <c r="I307" s="21"/>
      <c r="J307" s="21"/>
      <c r="K307" s="21"/>
      <c r="L307" s="21"/>
      <c r="M307" s="21"/>
      <c r="N307" s="21"/>
      <c r="O307" s="21"/>
      <c r="P307" s="21"/>
    </row>
    <row r="308" spans="1:16" ht="13">
      <c r="A308" s="21"/>
      <c r="B308" s="21"/>
      <c r="C308" s="21"/>
      <c r="D308" s="21"/>
      <c r="E308" s="21"/>
      <c r="F308" s="21"/>
      <c r="G308" s="21"/>
      <c r="H308" s="21"/>
      <c r="I308" s="21"/>
      <c r="J308" s="21"/>
      <c r="K308" s="21"/>
      <c r="L308" s="21"/>
      <c r="M308" s="21"/>
      <c r="N308" s="21"/>
      <c r="O308" s="21"/>
      <c r="P308" s="21"/>
    </row>
    <row r="309" spans="1:16" ht="13">
      <c r="A309" s="21"/>
      <c r="B309" s="21"/>
      <c r="C309" s="21"/>
      <c r="D309" s="21"/>
      <c r="E309" s="21"/>
      <c r="F309" s="21"/>
      <c r="G309" s="21"/>
      <c r="H309" s="21"/>
      <c r="I309" s="21"/>
      <c r="J309" s="21"/>
      <c r="K309" s="21"/>
      <c r="L309" s="21"/>
      <c r="M309" s="21"/>
      <c r="N309" s="21"/>
      <c r="O309" s="21"/>
      <c r="P309" s="21"/>
    </row>
    <row r="310" spans="1:16" ht="13">
      <c r="A310" s="21"/>
      <c r="B310" s="21"/>
      <c r="C310" s="21"/>
      <c r="D310" s="21"/>
      <c r="E310" s="21"/>
      <c r="F310" s="21"/>
      <c r="G310" s="21"/>
      <c r="H310" s="21"/>
      <c r="I310" s="21"/>
      <c r="J310" s="21"/>
      <c r="K310" s="21"/>
      <c r="L310" s="21"/>
      <c r="M310" s="21"/>
      <c r="N310" s="21"/>
      <c r="O310" s="21"/>
      <c r="P310" s="21"/>
    </row>
    <row r="311" spans="1:16" ht="13">
      <c r="A311" s="21"/>
      <c r="B311" s="21"/>
      <c r="C311" s="21"/>
      <c r="D311" s="21"/>
      <c r="E311" s="21"/>
      <c r="F311" s="21"/>
      <c r="G311" s="21"/>
      <c r="H311" s="21"/>
      <c r="I311" s="21"/>
      <c r="J311" s="21"/>
      <c r="K311" s="21"/>
      <c r="L311" s="21"/>
      <c r="M311" s="21"/>
      <c r="N311" s="21"/>
      <c r="O311" s="21"/>
      <c r="P311" s="21"/>
    </row>
    <row r="312" spans="1:16" ht="13">
      <c r="A312" s="21"/>
      <c r="B312" s="21"/>
      <c r="C312" s="21"/>
      <c r="D312" s="21"/>
      <c r="E312" s="21"/>
      <c r="F312" s="21"/>
      <c r="G312" s="21"/>
      <c r="H312" s="21"/>
      <c r="I312" s="21"/>
      <c r="J312" s="21"/>
      <c r="K312" s="21"/>
      <c r="L312" s="21"/>
      <c r="M312" s="21"/>
      <c r="N312" s="21"/>
      <c r="O312" s="21"/>
      <c r="P312" s="21"/>
    </row>
    <row r="313" spans="1:16" ht="13">
      <c r="A313" s="21"/>
      <c r="B313" s="21"/>
      <c r="C313" s="21"/>
      <c r="D313" s="21"/>
      <c r="E313" s="21"/>
      <c r="F313" s="21"/>
      <c r="G313" s="21"/>
      <c r="H313" s="21"/>
      <c r="I313" s="21"/>
      <c r="J313" s="21"/>
      <c r="K313" s="21"/>
      <c r="L313" s="21"/>
      <c r="M313" s="21"/>
      <c r="N313" s="21"/>
      <c r="O313" s="21"/>
      <c r="P313" s="21"/>
    </row>
    <row r="314" spans="1:16" ht="13">
      <c r="A314" s="21"/>
      <c r="B314" s="21"/>
      <c r="C314" s="21"/>
      <c r="D314" s="21"/>
      <c r="E314" s="21"/>
      <c r="F314" s="21"/>
      <c r="G314" s="21"/>
      <c r="H314" s="21"/>
      <c r="I314" s="21"/>
      <c r="J314" s="21"/>
      <c r="K314" s="21"/>
      <c r="L314" s="21"/>
      <c r="M314" s="21"/>
      <c r="N314" s="21"/>
      <c r="O314" s="21"/>
      <c r="P314" s="21"/>
    </row>
    <row r="315" spans="1:16" ht="13">
      <c r="A315" s="21"/>
      <c r="B315" s="21"/>
      <c r="C315" s="21"/>
      <c r="D315" s="21"/>
      <c r="E315" s="21"/>
      <c r="F315" s="21"/>
      <c r="G315" s="21"/>
      <c r="H315" s="21"/>
      <c r="I315" s="21"/>
      <c r="J315" s="21"/>
      <c r="K315" s="21"/>
      <c r="L315" s="21"/>
      <c r="M315" s="21"/>
      <c r="N315" s="21"/>
      <c r="O315" s="21"/>
      <c r="P315" s="21"/>
    </row>
    <row r="316" spans="1:16" ht="13">
      <c r="A316" s="21"/>
      <c r="B316" s="21"/>
      <c r="C316" s="21"/>
      <c r="D316" s="21"/>
      <c r="E316" s="21"/>
      <c r="F316" s="21"/>
      <c r="G316" s="21"/>
      <c r="H316" s="21"/>
      <c r="I316" s="21"/>
      <c r="J316" s="21"/>
      <c r="K316" s="21"/>
      <c r="L316" s="21"/>
      <c r="M316" s="21"/>
      <c r="N316" s="21"/>
      <c r="O316" s="21"/>
      <c r="P316" s="21"/>
    </row>
    <row r="317" spans="1:16" ht="13">
      <c r="A317" s="21"/>
      <c r="B317" s="21"/>
      <c r="C317" s="21"/>
      <c r="D317" s="21"/>
      <c r="E317" s="21"/>
      <c r="F317" s="21"/>
      <c r="G317" s="21"/>
      <c r="H317" s="21"/>
      <c r="I317" s="21"/>
      <c r="J317" s="21"/>
      <c r="K317" s="21"/>
      <c r="L317" s="21"/>
      <c r="M317" s="21"/>
      <c r="N317" s="21"/>
      <c r="O317" s="21"/>
      <c r="P317" s="21"/>
    </row>
    <row r="318" spans="1:16" ht="13">
      <c r="A318" s="21"/>
      <c r="B318" s="21"/>
      <c r="C318" s="21"/>
      <c r="D318" s="21"/>
      <c r="E318" s="21"/>
      <c r="F318" s="21"/>
      <c r="G318" s="21"/>
      <c r="H318" s="21"/>
      <c r="I318" s="21"/>
      <c r="J318" s="21"/>
      <c r="K318" s="21"/>
      <c r="L318" s="21"/>
      <c r="M318" s="21"/>
      <c r="N318" s="21"/>
      <c r="O318" s="21"/>
      <c r="P318" s="21"/>
    </row>
    <row r="319" spans="1:16" ht="13">
      <c r="A319" s="21"/>
      <c r="B319" s="21"/>
      <c r="C319" s="21"/>
      <c r="D319" s="21"/>
      <c r="E319" s="21"/>
      <c r="F319" s="21"/>
      <c r="G319" s="21"/>
      <c r="H319" s="21"/>
      <c r="I319" s="21"/>
      <c r="J319" s="21"/>
      <c r="K319" s="21"/>
      <c r="L319" s="21"/>
      <c r="M319" s="21"/>
      <c r="N319" s="21"/>
      <c r="O319" s="21"/>
      <c r="P319" s="21"/>
    </row>
  </sheetData>
  <hyperlinks>
    <hyperlink ref="A6" r:id="rId1" display="https://intranet.accounting.admin.ch/accounting/de/home/projekte/motionhegglin.html" xr:uid="{00000000-0004-0000-0100-000000000000}"/>
  </hyperlinks>
  <pageMargins left="0.78740157480314965" right="0.78740157480314965" top="1.1417322834645669" bottom="0.62992125984251968" header="0.47244094488188981" footer="0.15748031496062992"/>
  <pageSetup paperSize="8" fitToHeight="0" orientation="landscape" r:id="rId2"/>
  <headerFooter>
    <oddHeader xml:space="preserve">&amp;L&amp;G
</oddHeader>
    <oddFooter>&amp;L&amp;7Druckdatum: &amp;D&amp;R&amp;7Seite &amp;P von &amp;N</oddFooter>
  </headerFooter>
  <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AB19_Politik_Tabellenanhang_Bundesausgaben_Tab52_d"/>
    <f:field ref="objsubject" par="" edit="true" text=""/>
    <f:field ref="objcreatedby" par="" text="Bühlmann, Monique, BLW"/>
    <f:field ref="objcreatedat" par="" text="26.12.2018 13:51:50"/>
    <f:field ref="objchangedby" par="" text="Rossi, Alessandro, BLW"/>
    <f:field ref="objmodifiedat" par="" text="13.09.2019 09:04:23"/>
    <f:field ref="doc_FSCFOLIO_1_1001_FieldDocumentNumber" par="" text=""/>
    <f:field ref="doc_FSCFOLIO_1_1001_FieldSubject" par="" edit="true" text=""/>
    <f:field ref="FSCFOLIO_1_1001_FieldCurrentUser" par="" text="BLW Alessandro Rossi"/>
    <f:field ref="CCAPRECONFIG_15_1001_Objektname" par="" edit="true" text="AB19_Politik_Tabellenanhang_Bundesausgaben_Tab52_d"/>
    <f:field ref="CHPRECONFIG_1_1001_Objektname" par="" edit="true" text="AB19_Politik_Tabellenanhang_Bundesausgaben_Tab52_d"/>
  </f:record>
  <f:record inx="1" ref="">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CCAPRECONFIG_15_1001_Abschriftsbemerkung" par="" text=""/>
    <f:field ref="CCAPRECONFIG_15_1001_Versandart" par="" text="B-Post"/>
    <f:field ref="CCAPRECONFIG_15_1001_Fax"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alcontext &gt; Adressat/innen">
    <f:field ref="CCAPRECONFIG_15_1001_Abschriftsbemerkung" text="Abschriftsbemerkung"/>
    <f:field ref="CHPRECONFIG_1_1001_Anrede" text="Anrede"/>
    <f:field ref="CHPRECONFIG_1_1001_EMailAdresse" text="E-Mail Adresse"/>
    <f:field ref="CCAPRECONFIG_15_1001_Fax" text="Fax"/>
    <f:field ref="CHPRECONFIG_1_1001_Nachname" text="Nachname"/>
    <f:field ref="CHPRECONFIG_1_1001_Ort" text="Ort"/>
    <f:field ref="CHPRECONFIG_1_1001_Postleitzahl" text="Postleitzahl"/>
    <f:field ref="CHPRECONFIG_1_1001_Strasse" text="Strasse"/>
    <f:field ref="CHPRECONFIG_1_1001_Titel" text="Titel"/>
    <f:field ref="CCAPRECONFIG_15_1001_Versandart" text="Versandart"/>
    <f:field ref="CHPRECONFIG_1_1001_Vorname" text="Vor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Tab52</vt:lpstr>
      <vt:lpstr>nach Ag min R21</vt:lpstr>
      <vt:lpstr>'nach Ag min R21'!Drucktitel</vt:lpstr>
      <vt:lpstr>'nach Ag min R21'!SAPCrosstab2</vt:lpstr>
    </vt:vector>
  </TitlesOfParts>
  <Company>Panache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Liv Schläfli</dc:creator>
  <cp:lastModifiedBy>Microsoft Office User</cp:lastModifiedBy>
  <cp:lastPrinted>2019-10-18T09:17:56Z</cp:lastPrinted>
  <dcterms:created xsi:type="dcterms:W3CDTF">2015-09-07T11:12:01Z</dcterms:created>
  <dcterms:modified xsi:type="dcterms:W3CDTF">2022-09-21T13:47:53Z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DocumentID">
    <vt:lpwstr/>
  </property>
  <property fmtid="{D5CDD505-2E9C-101B-9397-08002B2CF9AE}" pid="3" name="FSC#EVDCFG@15.1400:DossierBarCode">
    <vt:lpwstr/>
  </property>
  <property fmtid="{D5CDD505-2E9C-101B-9397-08002B2CF9AE}" pid="4" name="FSC#EVDCFG@15.1400:ActualVersionNumber">
    <vt:lpwstr>3</vt:lpwstr>
  </property>
  <property fmtid="{D5CDD505-2E9C-101B-9397-08002B2CF9AE}" pid="5" name="FSC#EVDCFG@15.1400:ActualVersionCreatedAt">
    <vt:lpwstr>2019-09-13T08:53:01</vt:lpwstr>
  </property>
  <property fmtid="{D5CDD505-2E9C-101B-9397-08002B2CF9AE}" pid="6" name="FSC#EVDCFG@15.1400:ResponsibleBureau_DE">
    <vt:lpwstr>Bundesamt für Landwirtschaft BLW</vt:lpwstr>
  </property>
  <property fmtid="{D5CDD505-2E9C-101B-9397-08002B2CF9AE}" pid="7" name="FSC#EVDCFG@15.1400:ResponsibleBureau_EN">
    <vt:lpwstr>Federal Office for Agriculture FOAG</vt:lpwstr>
  </property>
  <property fmtid="{D5CDD505-2E9C-101B-9397-08002B2CF9AE}" pid="8" name="FSC#EVDCFG@15.1400:ResponsibleBureau_FR">
    <vt:lpwstr>Office fédéral de l'agriculture OFAG</vt:lpwstr>
  </property>
  <property fmtid="{D5CDD505-2E9C-101B-9397-08002B2CF9AE}" pid="9" name="FSC#EVDCFG@15.1400:ResponsibleBureau_IT">
    <vt:lpwstr>Ufficio federale dell'agricoltura UFAG</vt:lpwstr>
  </property>
  <property fmtid="{D5CDD505-2E9C-101B-9397-08002B2CF9AE}" pid="10" name="FSC#EVDCFG@15.1400:UserInChargeUserTitle">
    <vt:lpwstr/>
  </property>
  <property fmtid="{D5CDD505-2E9C-101B-9397-08002B2CF9AE}" pid="11" name="FSC#EVDCFG@15.1400:UserInChargeUserName">
    <vt:lpwstr>Bühlmann</vt:lpwstr>
  </property>
  <property fmtid="{D5CDD505-2E9C-101B-9397-08002B2CF9AE}" pid="12" name="FSC#EVDCFG@15.1400:UserInChargeUserFirstname">
    <vt:lpwstr/>
  </property>
  <property fmtid="{D5CDD505-2E9C-101B-9397-08002B2CF9AE}" pid="13" name="FSC#EVDCFG@15.1400:UserInChargeUserEnvSalutationDE">
    <vt:lpwstr/>
  </property>
  <property fmtid="{D5CDD505-2E9C-101B-9397-08002B2CF9AE}" pid="14" name="FSC#EVDCFG@15.1400:UserInChargeUserEnvSalutationEN">
    <vt:lpwstr/>
  </property>
  <property fmtid="{D5CDD505-2E9C-101B-9397-08002B2CF9AE}" pid="15" name="FSC#EVDCFG@15.1400:UserInChargeUserEnvSalutationFR">
    <vt:lpwstr/>
  </property>
  <property fmtid="{D5CDD505-2E9C-101B-9397-08002B2CF9AE}" pid="16" name="FSC#EVDCFG@15.1400:UserInChargeUserEnvSalutationIT">
    <vt:lpwstr/>
  </property>
  <property fmtid="{D5CDD505-2E9C-101B-9397-08002B2CF9AE}" pid="17" name="FSC#EVDCFG@15.1400:FilerespUserPersonTitle">
    <vt:lpwstr>BLW</vt:lpwstr>
  </property>
  <property fmtid="{D5CDD505-2E9C-101B-9397-08002B2CF9AE}" pid="18" name="FSC#EVDCFG@15.1400:Address">
    <vt:lpwstr/>
  </property>
  <property fmtid="{D5CDD505-2E9C-101B-9397-08002B2CF9AE}" pid="19" name="FSC#EVDCFG@15.1400:PositionNumber">
    <vt:lpwstr/>
  </property>
  <property fmtid="{D5CDD505-2E9C-101B-9397-08002B2CF9AE}" pid="20" name="FSC#EVDCFG@15.1400:Dossierref">
    <vt:lpwstr>032.1-00006</vt:lpwstr>
  </property>
  <property fmtid="{D5CDD505-2E9C-101B-9397-08002B2CF9AE}" pid="21" name="FSC#EVDCFG@15.1400:FileRespEmail">
    <vt:lpwstr>monique.buehlmann@blw.admin.ch</vt:lpwstr>
  </property>
  <property fmtid="{D5CDD505-2E9C-101B-9397-08002B2CF9AE}" pid="22" name="FSC#EVDCFG@15.1400:FileRespFax">
    <vt:lpwstr>+41 58 462 26 34</vt:lpwstr>
  </property>
  <property fmtid="{D5CDD505-2E9C-101B-9397-08002B2CF9AE}" pid="23" name="FSC#EVDCFG@15.1400:FileRespHome">
    <vt:lpwstr>Bern</vt:lpwstr>
  </property>
  <property fmtid="{D5CDD505-2E9C-101B-9397-08002B2CF9AE}" pid="24" name="FSC#EVDCFG@15.1400:FileResponsible">
    <vt:lpwstr>Monique Bühlmann</vt:lpwstr>
  </property>
  <property fmtid="{D5CDD505-2E9C-101B-9397-08002B2CF9AE}" pid="25" name="FSC#EVDCFG@15.1400:UserInCharge">
    <vt:lpwstr/>
  </property>
  <property fmtid="{D5CDD505-2E9C-101B-9397-08002B2CF9AE}" pid="26" name="FSC#EVDCFG@15.1400:FileRespOrg">
    <vt:lpwstr>Kommunikation und Sprachdienste</vt:lpwstr>
  </property>
  <property fmtid="{D5CDD505-2E9C-101B-9397-08002B2CF9AE}" pid="27" name="FSC#EVDCFG@15.1400:FileRespOrgHome">
    <vt:lpwstr/>
  </property>
  <property fmtid="{D5CDD505-2E9C-101B-9397-08002B2CF9AE}" pid="28" name="FSC#EVDCFG@15.1400:FileRespOrgStreet">
    <vt:lpwstr/>
  </property>
  <property fmtid="{D5CDD505-2E9C-101B-9397-08002B2CF9AE}" pid="29" name="FSC#EVDCFG@15.1400:FileRespOrgZipCode">
    <vt:lpwstr/>
  </property>
  <property fmtid="{D5CDD505-2E9C-101B-9397-08002B2CF9AE}" pid="30" name="FSC#EVDCFG@15.1400:FileRespshortsign">
    <vt:lpwstr>bln</vt:lpwstr>
  </property>
  <property fmtid="{D5CDD505-2E9C-101B-9397-08002B2CF9AE}" pid="31" name="FSC#EVDCFG@15.1400:FileRespStreet">
    <vt:lpwstr>Schwarzenburgstrasse 165</vt:lpwstr>
  </property>
  <property fmtid="{D5CDD505-2E9C-101B-9397-08002B2CF9AE}" pid="32" name="FSC#EVDCFG@15.1400:FileRespTel">
    <vt:lpwstr>+41 58 462 59 38</vt:lpwstr>
  </property>
  <property fmtid="{D5CDD505-2E9C-101B-9397-08002B2CF9AE}" pid="33" name="FSC#EVDCFG@15.1400:FileRespZipCode">
    <vt:lpwstr>3003</vt:lpwstr>
  </property>
  <property fmtid="{D5CDD505-2E9C-101B-9397-08002B2CF9AE}" pid="34" name="FSC#EVDCFG@15.1400:OutAttachElectr">
    <vt:lpwstr/>
  </property>
  <property fmtid="{D5CDD505-2E9C-101B-9397-08002B2CF9AE}" pid="35" name="FSC#EVDCFG@15.1400:OutAttachPhysic">
    <vt:lpwstr/>
  </property>
  <property fmtid="{D5CDD505-2E9C-101B-9397-08002B2CF9AE}" pid="36" name="FSC#EVDCFG@15.1400:SignAcceptedDraft1">
    <vt:lpwstr/>
  </property>
  <property fmtid="{D5CDD505-2E9C-101B-9397-08002B2CF9AE}" pid="37" name="FSC#EVDCFG@15.1400:SignAcceptedDraft1FR">
    <vt:lpwstr/>
  </property>
  <property fmtid="{D5CDD505-2E9C-101B-9397-08002B2CF9AE}" pid="38" name="FSC#EVDCFG@15.1400:SignAcceptedDraft2">
    <vt:lpwstr/>
  </property>
  <property fmtid="{D5CDD505-2E9C-101B-9397-08002B2CF9AE}" pid="39" name="FSC#EVDCFG@15.1400:SignAcceptedDraft2FR">
    <vt:lpwstr/>
  </property>
  <property fmtid="{D5CDD505-2E9C-101B-9397-08002B2CF9AE}" pid="40" name="FSC#EVDCFG@15.1400:SignApproved1">
    <vt:lpwstr/>
  </property>
  <property fmtid="{D5CDD505-2E9C-101B-9397-08002B2CF9AE}" pid="41" name="FSC#EVDCFG@15.1400:SignApproved1FR">
    <vt:lpwstr/>
  </property>
  <property fmtid="{D5CDD505-2E9C-101B-9397-08002B2CF9AE}" pid="42" name="FSC#EVDCFG@15.1400:SignApproved2">
    <vt:lpwstr/>
  </property>
  <property fmtid="{D5CDD505-2E9C-101B-9397-08002B2CF9AE}" pid="43" name="FSC#EVDCFG@15.1400:SignApproved2FR">
    <vt:lpwstr/>
  </property>
  <property fmtid="{D5CDD505-2E9C-101B-9397-08002B2CF9AE}" pid="44" name="FSC#EVDCFG@15.1400:SubDossierBarCode">
    <vt:lpwstr/>
  </property>
  <property fmtid="{D5CDD505-2E9C-101B-9397-08002B2CF9AE}" pid="45" name="FSC#EVDCFG@15.1400:Subject">
    <vt:lpwstr/>
  </property>
  <property fmtid="{D5CDD505-2E9C-101B-9397-08002B2CF9AE}" pid="46" name="FSC#EVDCFG@15.1400:Title">
    <vt:lpwstr>AB19_Politik_Tabellenanhang_Bundesausgaben_Tab52_d</vt:lpwstr>
  </property>
  <property fmtid="{D5CDD505-2E9C-101B-9397-08002B2CF9AE}" pid="47" name="FSC#EVDCFG@15.1400:UserFunction">
    <vt:lpwstr>Sekretariat - DBPRR / BLW</vt:lpwstr>
  </property>
  <property fmtid="{D5CDD505-2E9C-101B-9397-08002B2CF9AE}" pid="48" name="FSC#EVDCFG@15.1400:SalutationEnglish">
    <vt:lpwstr>Communication Unit</vt:lpwstr>
  </property>
  <property fmtid="{D5CDD505-2E9C-101B-9397-08002B2CF9AE}" pid="49" name="FSC#EVDCFG@15.1400:SalutationFrench">
    <vt:lpwstr>Secteur Communication</vt:lpwstr>
  </property>
  <property fmtid="{D5CDD505-2E9C-101B-9397-08002B2CF9AE}" pid="50" name="FSC#EVDCFG@15.1400:SalutationGerman">
    <vt:lpwstr>Fachbereich Kommunikation und Sprachdienste</vt:lpwstr>
  </property>
  <property fmtid="{D5CDD505-2E9C-101B-9397-08002B2CF9AE}" pid="51" name="FSC#EVDCFG@15.1400:SalutationItalian">
    <vt:lpwstr>Settore Comunicazione</vt:lpwstr>
  </property>
  <property fmtid="{D5CDD505-2E9C-101B-9397-08002B2CF9AE}" pid="52" name="FSC#EVDCFG@15.1400:SalutationEnglishUser">
    <vt:lpwstr/>
  </property>
  <property fmtid="{D5CDD505-2E9C-101B-9397-08002B2CF9AE}" pid="53" name="FSC#EVDCFG@15.1400:SalutationFrenchUser">
    <vt:lpwstr/>
  </property>
  <property fmtid="{D5CDD505-2E9C-101B-9397-08002B2CF9AE}" pid="54" name="FSC#EVDCFG@15.1400:SalutationGermanUser">
    <vt:lpwstr/>
  </property>
  <property fmtid="{D5CDD505-2E9C-101B-9397-08002B2CF9AE}" pid="55" name="FSC#EVDCFG@15.1400:SalutationItalianUser">
    <vt:lpwstr/>
  </property>
  <property fmtid="{D5CDD505-2E9C-101B-9397-08002B2CF9AE}" pid="56" name="FSC#EVDCFG@15.1400:FileRespOrgShortname">
    <vt:lpwstr>FBKSD / BLW</vt:lpwstr>
  </property>
  <property fmtid="{D5CDD505-2E9C-101B-9397-08002B2CF9AE}" pid="57" name="FSC#EVDCFG@15.1400:ResponsibleEditorFirstname">
    <vt:lpwstr>Monique</vt:lpwstr>
  </property>
  <property fmtid="{D5CDD505-2E9C-101B-9397-08002B2CF9AE}" pid="58" name="FSC#EVDCFG@15.1400:ResponsibleEditorSurname">
    <vt:lpwstr>Bühlmann</vt:lpwstr>
  </property>
  <property fmtid="{D5CDD505-2E9C-101B-9397-08002B2CF9AE}" pid="59" name="FSC#EVDCFG@15.1400:GroupTitle">
    <vt:lpwstr>Kommunikation und Sprachdienste</vt:lpwstr>
  </property>
  <property fmtid="{D5CDD505-2E9C-101B-9397-08002B2CF9AE}" pid="60" name="FSC#COOELAK@1.1001:Subject">
    <vt:lpwstr/>
  </property>
  <property fmtid="{D5CDD505-2E9C-101B-9397-08002B2CF9AE}" pid="61" name="FSC#COOELAK@1.1001:FileReference">
    <vt:lpwstr>032.1-00006</vt:lpwstr>
  </property>
  <property fmtid="{D5CDD505-2E9C-101B-9397-08002B2CF9AE}" pid="62" name="FSC#COOELAK@1.1001:FileRefYear">
    <vt:lpwstr>2019</vt:lpwstr>
  </property>
  <property fmtid="{D5CDD505-2E9C-101B-9397-08002B2CF9AE}" pid="63" name="FSC#COOELAK@1.1001:FileRefOrdinal">
    <vt:lpwstr>6</vt:lpwstr>
  </property>
  <property fmtid="{D5CDD505-2E9C-101B-9397-08002B2CF9AE}" pid="64" name="FSC#COOELAK@1.1001:FileRefOU">
    <vt:lpwstr>SGV / BLW</vt:lpwstr>
  </property>
  <property fmtid="{D5CDD505-2E9C-101B-9397-08002B2CF9AE}" pid="65" name="FSC#COOELAK@1.1001:Organization">
    <vt:lpwstr/>
  </property>
  <property fmtid="{D5CDD505-2E9C-101B-9397-08002B2CF9AE}" pid="66" name="FSC#COOELAK@1.1001:Owner">
    <vt:lpwstr>Bühlmann Monique, BLW</vt:lpwstr>
  </property>
  <property fmtid="{D5CDD505-2E9C-101B-9397-08002B2CF9AE}" pid="67" name="FSC#COOELAK@1.1001:OwnerExtension">
    <vt:lpwstr>+41 58 462 59 38</vt:lpwstr>
  </property>
  <property fmtid="{D5CDD505-2E9C-101B-9397-08002B2CF9AE}" pid="68" name="FSC#COOELAK@1.1001:OwnerFaxExtension">
    <vt:lpwstr>+41 58 462 26 34</vt:lpwstr>
  </property>
  <property fmtid="{D5CDD505-2E9C-101B-9397-08002B2CF9AE}" pid="69" name="FSC#COOELAK@1.1001:DispatchedBy">
    <vt:lpwstr/>
  </property>
  <property fmtid="{D5CDD505-2E9C-101B-9397-08002B2CF9AE}" pid="70" name="FSC#COOELAK@1.1001:DispatchedAt">
    <vt:lpwstr/>
  </property>
  <property fmtid="{D5CDD505-2E9C-101B-9397-08002B2CF9AE}" pid="71" name="FSC#COOELAK@1.1001:ApprovedBy">
    <vt:lpwstr/>
  </property>
  <property fmtid="{D5CDD505-2E9C-101B-9397-08002B2CF9AE}" pid="72" name="FSC#COOELAK@1.1001:ApprovedAt">
    <vt:lpwstr/>
  </property>
  <property fmtid="{D5CDD505-2E9C-101B-9397-08002B2CF9AE}" pid="73" name="FSC#COOELAK@1.1001:Department">
    <vt:lpwstr>Direktionsbereich Politik, Recht und Ressourcen (DBPRR / BLW)</vt:lpwstr>
  </property>
  <property fmtid="{D5CDD505-2E9C-101B-9397-08002B2CF9AE}" pid="74" name="FSC#COOELAK@1.1001:CreatedAt">
    <vt:lpwstr>26.12.2018</vt:lpwstr>
  </property>
  <property fmtid="{D5CDD505-2E9C-101B-9397-08002B2CF9AE}" pid="75" name="FSC#COOELAK@1.1001:OU">
    <vt:lpwstr>Kommunikation und Sprachdienste (FBKSD / BLW)</vt:lpwstr>
  </property>
  <property fmtid="{D5CDD505-2E9C-101B-9397-08002B2CF9AE}" pid="76" name="FSC#COOELAK@1.1001:Priority">
    <vt:lpwstr> ()</vt:lpwstr>
  </property>
  <property fmtid="{D5CDD505-2E9C-101B-9397-08002B2CF9AE}" pid="77" name="FSC#COOELAK@1.1001:ObjBarCode">
    <vt:lpwstr>*COO.2101.101.4.1381875*</vt:lpwstr>
  </property>
  <property fmtid="{D5CDD505-2E9C-101B-9397-08002B2CF9AE}" pid="78" name="FSC#COOELAK@1.1001:RefBarCode">
    <vt:lpwstr>*COO.2101.101.7.1381872*</vt:lpwstr>
  </property>
  <property fmtid="{D5CDD505-2E9C-101B-9397-08002B2CF9AE}" pid="79" name="FSC#COOELAK@1.1001:FileRefBarCode">
    <vt:lpwstr>*032.1-00006*</vt:lpwstr>
  </property>
  <property fmtid="{D5CDD505-2E9C-101B-9397-08002B2CF9AE}" pid="80" name="FSC#COOELAK@1.1001:ExternalRef">
    <vt:lpwstr/>
  </property>
  <property fmtid="{D5CDD505-2E9C-101B-9397-08002B2CF9AE}" pid="81" name="FSC#COOELAK@1.1001:IncomingNumber">
    <vt:lpwstr/>
  </property>
  <property fmtid="{D5CDD505-2E9C-101B-9397-08002B2CF9AE}" pid="82" name="FSC#COOELAK@1.1001:IncomingSubject">
    <vt:lpwstr/>
  </property>
  <property fmtid="{D5CDD505-2E9C-101B-9397-08002B2CF9AE}" pid="83" name="FSC#COOELAK@1.1001:ProcessResponsible">
    <vt:lpwstr>Bühlmann Monique, BLW</vt:lpwstr>
  </property>
  <property fmtid="{D5CDD505-2E9C-101B-9397-08002B2CF9AE}" pid="84" name="FSC#COOELAK@1.1001:ProcessResponsiblePhone">
    <vt:lpwstr>+41 58 462 59 38</vt:lpwstr>
  </property>
  <property fmtid="{D5CDD505-2E9C-101B-9397-08002B2CF9AE}" pid="85" name="FSC#COOELAK@1.1001:ProcessResponsibleMail">
    <vt:lpwstr>monique.buehlmann@blw.admin.ch</vt:lpwstr>
  </property>
  <property fmtid="{D5CDD505-2E9C-101B-9397-08002B2CF9AE}" pid="86" name="FSC#COOELAK@1.1001:ProcessResponsibleFax">
    <vt:lpwstr>+41 58 462 26 34</vt:lpwstr>
  </property>
  <property fmtid="{D5CDD505-2E9C-101B-9397-08002B2CF9AE}" pid="87" name="FSC#COOELAK@1.1001:ApproverFirstName">
    <vt:lpwstr/>
  </property>
  <property fmtid="{D5CDD505-2E9C-101B-9397-08002B2CF9AE}" pid="88" name="FSC#COOELAK@1.1001:ApproverSurName">
    <vt:lpwstr/>
  </property>
  <property fmtid="{D5CDD505-2E9C-101B-9397-08002B2CF9AE}" pid="89" name="FSC#COOELAK@1.1001:ApproverTitle">
    <vt:lpwstr/>
  </property>
  <property fmtid="{D5CDD505-2E9C-101B-9397-08002B2CF9AE}" pid="90" name="FSC#COOELAK@1.1001:ExternalDate">
    <vt:lpwstr/>
  </property>
  <property fmtid="{D5CDD505-2E9C-101B-9397-08002B2CF9AE}" pid="91" name="FSC#COOELAK@1.1001:SettlementApprovedAt">
    <vt:lpwstr/>
  </property>
  <property fmtid="{D5CDD505-2E9C-101B-9397-08002B2CF9AE}" pid="92" name="FSC#COOELAK@1.1001:BaseNumber">
    <vt:lpwstr>032.1</vt:lpwstr>
  </property>
  <property fmtid="{D5CDD505-2E9C-101B-9397-08002B2CF9AE}" pid="93" name="FSC#COOELAK@1.1001:CurrentUserRolePos">
    <vt:lpwstr>Sachbearbeiter/in</vt:lpwstr>
  </property>
  <property fmtid="{D5CDD505-2E9C-101B-9397-08002B2CF9AE}" pid="94" name="FSC#COOELAK@1.1001:CurrentUserEmail">
    <vt:lpwstr>alessandro.rossi@blw.admin.ch</vt:lpwstr>
  </property>
  <property fmtid="{D5CDD505-2E9C-101B-9397-08002B2CF9AE}" pid="95" name="FSC#ELAKGOV@1.1001:PersonalSubjGender">
    <vt:lpwstr/>
  </property>
  <property fmtid="{D5CDD505-2E9C-101B-9397-08002B2CF9AE}" pid="96" name="FSC#ELAKGOV@1.1001:PersonalSubjFirstName">
    <vt:lpwstr/>
  </property>
  <property fmtid="{D5CDD505-2E9C-101B-9397-08002B2CF9AE}" pid="97" name="FSC#ELAKGOV@1.1001:PersonalSubjSurName">
    <vt:lpwstr/>
  </property>
  <property fmtid="{D5CDD505-2E9C-101B-9397-08002B2CF9AE}" pid="98" name="FSC#ELAKGOV@1.1001:PersonalSubjSalutation">
    <vt:lpwstr/>
  </property>
  <property fmtid="{D5CDD505-2E9C-101B-9397-08002B2CF9AE}" pid="99" name="FSC#ELAKGOV@1.1001:PersonalSubjAddress">
    <vt:lpwstr/>
  </property>
  <property fmtid="{D5CDD505-2E9C-101B-9397-08002B2CF9AE}" pid="100" name="FSC#ATSTATECFG@1.1001:Office">
    <vt:lpwstr/>
  </property>
  <property fmtid="{D5CDD505-2E9C-101B-9397-08002B2CF9AE}" pid="101" name="FSC#ATSTATECFG@1.1001:Agent">
    <vt:lpwstr>BLW Monique Bühlmann</vt:lpwstr>
  </property>
  <property fmtid="{D5CDD505-2E9C-101B-9397-08002B2CF9AE}" pid="102" name="FSC#ATSTATECFG@1.1001:AgentPhone">
    <vt:lpwstr>+41 58 462 59 38</vt:lpwstr>
  </property>
  <property fmtid="{D5CDD505-2E9C-101B-9397-08002B2CF9AE}" pid="103" name="FSC#ATSTATECFG@1.1001:DepartmentFax">
    <vt:lpwstr/>
  </property>
  <property fmtid="{D5CDD505-2E9C-101B-9397-08002B2CF9AE}" pid="104" name="FSC#ATSTATECFG@1.1001:DepartmentEmail">
    <vt:lpwstr/>
  </property>
  <property fmtid="{D5CDD505-2E9C-101B-9397-08002B2CF9AE}" pid="105" name="FSC#ATSTATECFG@1.1001:SubfileDate">
    <vt:lpwstr/>
  </property>
  <property fmtid="{D5CDD505-2E9C-101B-9397-08002B2CF9AE}" pid="106" name="FSC#ATSTATECFG@1.1001:SubfileSubject">
    <vt:lpwstr/>
  </property>
  <property fmtid="{D5CDD505-2E9C-101B-9397-08002B2CF9AE}" pid="107" name="FSC#ATSTATECFG@1.1001:DepartmentZipCode">
    <vt:lpwstr/>
  </property>
  <property fmtid="{D5CDD505-2E9C-101B-9397-08002B2CF9AE}" pid="108" name="FSC#ATSTATECFG@1.1001:DepartmentCountry">
    <vt:lpwstr/>
  </property>
  <property fmtid="{D5CDD505-2E9C-101B-9397-08002B2CF9AE}" pid="109" name="FSC#ATSTATECFG@1.1001:DepartmentCity">
    <vt:lpwstr/>
  </property>
  <property fmtid="{D5CDD505-2E9C-101B-9397-08002B2CF9AE}" pid="110" name="FSC#ATSTATECFG@1.1001:DepartmentStreet">
    <vt:lpwstr/>
  </property>
  <property fmtid="{D5CDD505-2E9C-101B-9397-08002B2CF9AE}" pid="111" name="FSC#ATSTATECFG@1.1001:DepartmentDVR">
    <vt:lpwstr/>
  </property>
  <property fmtid="{D5CDD505-2E9C-101B-9397-08002B2CF9AE}" pid="112" name="FSC#ATSTATECFG@1.1001:DepartmentUID">
    <vt:lpwstr/>
  </property>
  <property fmtid="{D5CDD505-2E9C-101B-9397-08002B2CF9AE}" pid="113" name="FSC#ATSTATECFG@1.1001:SubfileReference">
    <vt:lpwstr>032.1-00006/00007/00004</vt:lpwstr>
  </property>
  <property fmtid="{D5CDD505-2E9C-101B-9397-08002B2CF9AE}" pid="114" name="FSC#ATSTATECFG@1.1001:Clause">
    <vt:lpwstr/>
  </property>
  <property fmtid="{D5CDD505-2E9C-101B-9397-08002B2CF9AE}" pid="115" name="FSC#ATSTATECFG@1.1001:ApprovedSignature">
    <vt:lpwstr/>
  </property>
  <property fmtid="{D5CDD505-2E9C-101B-9397-08002B2CF9AE}" pid="116" name="FSC#ATSTATECFG@1.1001:BankAccount">
    <vt:lpwstr/>
  </property>
  <property fmtid="{D5CDD505-2E9C-101B-9397-08002B2CF9AE}" pid="117" name="FSC#ATSTATECFG@1.1001:BankAccountOwner">
    <vt:lpwstr/>
  </property>
  <property fmtid="{D5CDD505-2E9C-101B-9397-08002B2CF9AE}" pid="118" name="FSC#ATSTATECFG@1.1001:BankInstitute">
    <vt:lpwstr/>
  </property>
  <property fmtid="{D5CDD505-2E9C-101B-9397-08002B2CF9AE}" pid="119" name="FSC#ATSTATECFG@1.1001:BankAccountID">
    <vt:lpwstr/>
  </property>
  <property fmtid="{D5CDD505-2E9C-101B-9397-08002B2CF9AE}" pid="120" name="FSC#ATSTATECFG@1.1001:BankAccountIBAN">
    <vt:lpwstr/>
  </property>
  <property fmtid="{D5CDD505-2E9C-101B-9397-08002B2CF9AE}" pid="121" name="FSC#ATSTATECFG@1.1001:BankAccountBIC">
    <vt:lpwstr/>
  </property>
  <property fmtid="{D5CDD505-2E9C-101B-9397-08002B2CF9AE}" pid="122" name="FSC#ATSTATECFG@1.1001:BankName">
    <vt:lpwstr/>
  </property>
  <property fmtid="{D5CDD505-2E9C-101B-9397-08002B2CF9AE}" pid="123" name="FSC#COOSYSTEM@1.1:Container">
    <vt:lpwstr>COO.2101.101.4.1381875</vt:lpwstr>
  </property>
  <property fmtid="{D5CDD505-2E9C-101B-9397-08002B2CF9AE}" pid="124" name="FSC#FSCFOLIO@1.1001:docpropproject">
    <vt:lpwstr/>
  </property>
</Properties>
</file>